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60" windowHeight="8430" tabRatio="310" activeTab="0"/>
  </bookViews>
  <sheets>
    <sheet name="вед" sheetId="1" r:id="rId1"/>
    <sheet name="ассигн" sheetId="2" r:id="rId2"/>
  </sheets>
  <definedNames>
    <definedName name="_xlnm.Print_Area" localSheetId="1">'ассигн'!$A$2:$O$101</definedName>
    <definedName name="_xlnm.Print_Area" localSheetId="0">'вед'!$A$2:$Q$113</definedName>
  </definedNames>
  <calcPr fullCalcOnLoad="1"/>
</workbook>
</file>

<file path=xl/sharedStrings.xml><?xml version="1.0" encoding="utf-8"?>
<sst xmlns="http://schemas.openxmlformats.org/spreadsheetml/2006/main" count="930" uniqueCount="214">
  <si>
    <t>Общегосударственные  вопросы</t>
  </si>
  <si>
    <t>Сумма</t>
  </si>
  <si>
    <t>Раздел</t>
  </si>
  <si>
    <t>Мин-тво</t>
  </si>
  <si>
    <t>01</t>
  </si>
  <si>
    <t>06</t>
  </si>
  <si>
    <t>0022500</t>
  </si>
  <si>
    <t>Молодежная политика и оздоровление детей</t>
  </si>
  <si>
    <t>Физическая культура и спорт</t>
  </si>
  <si>
    <t xml:space="preserve">Образование </t>
  </si>
  <si>
    <t>500</t>
  </si>
  <si>
    <t>001</t>
  </si>
  <si>
    <t>008</t>
  </si>
  <si>
    <t>009</t>
  </si>
  <si>
    <t>005</t>
  </si>
  <si>
    <t>03</t>
  </si>
  <si>
    <t>0013800</t>
  </si>
  <si>
    <t>0021100</t>
  </si>
  <si>
    <t>0020000</t>
  </si>
  <si>
    <t>02</t>
  </si>
  <si>
    <t>0021200</t>
  </si>
  <si>
    <t>04</t>
  </si>
  <si>
    <t>0020400</t>
  </si>
  <si>
    <t>4409900</t>
  </si>
  <si>
    <t>05</t>
  </si>
  <si>
    <t>09</t>
  </si>
  <si>
    <t>00</t>
  </si>
  <si>
    <t>08</t>
  </si>
  <si>
    <t>12</t>
  </si>
  <si>
    <t>07</t>
  </si>
  <si>
    <t>4320200</t>
  </si>
  <si>
    <t>0029900</t>
  </si>
  <si>
    <t>4439900</t>
  </si>
  <si>
    <t>10</t>
  </si>
  <si>
    <t>4910100</t>
  </si>
  <si>
    <t>Вид     расхода</t>
  </si>
  <si>
    <t>0013600</t>
  </si>
  <si>
    <t>НАИМЕНОВАНИЕ</t>
  </si>
  <si>
    <t>подраздел</t>
  </si>
  <si>
    <t>11</t>
  </si>
  <si>
    <t>13</t>
  </si>
  <si>
    <t>14</t>
  </si>
  <si>
    <t>0000000</t>
  </si>
  <si>
    <t>0200003</t>
  </si>
  <si>
    <t>5053600</t>
  </si>
  <si>
    <t>тыс.рублей</t>
  </si>
  <si>
    <t>Цел. статья расходов</t>
  </si>
  <si>
    <t>Всего</t>
  </si>
  <si>
    <t>Руководство и управление в сфере установленных функций органов местного самоуправления</t>
  </si>
  <si>
    <t>Выполнение функции государственными органами</t>
  </si>
  <si>
    <t>Обеспечение проведения выборов</t>
  </si>
  <si>
    <t>Проведения выборов органов исполнительной</t>
  </si>
  <si>
    <t>Резервные фонды</t>
  </si>
  <si>
    <t>Резервные фонды органов исполнительной власти муниципального района</t>
  </si>
  <si>
    <t>0700500</t>
  </si>
  <si>
    <t>Национальная экономика</t>
  </si>
  <si>
    <t xml:space="preserve">Другие  общегосударственные вопросы </t>
  </si>
  <si>
    <t>Государственная регистрация актов гражданского состояния</t>
  </si>
  <si>
    <t>Расходы по хранению, комплектованию и учета архивного фонда</t>
  </si>
  <si>
    <t>Защита населения и территории от ЧС и ГО</t>
  </si>
  <si>
    <t>Образование</t>
  </si>
  <si>
    <t xml:space="preserve"> Мероприятия по проведению оздоровительной компании детей</t>
  </si>
  <si>
    <t>4400000</t>
  </si>
  <si>
    <t>Выполнение функции бюджетными учреждениями</t>
  </si>
  <si>
    <t xml:space="preserve">Библиотеки </t>
  </si>
  <si>
    <t>4420000</t>
  </si>
  <si>
    <t>4429900</t>
  </si>
  <si>
    <t>4430000</t>
  </si>
  <si>
    <t xml:space="preserve"> Мероприятия по капитальному ремонту многоквартирных домов</t>
  </si>
  <si>
    <t>3510000</t>
  </si>
  <si>
    <t xml:space="preserve"> Мероприятия в области коммунального хозяйства</t>
  </si>
  <si>
    <t>3510500</t>
  </si>
  <si>
    <t xml:space="preserve">Социальная политика </t>
  </si>
  <si>
    <t>Доплаты к пенсиям,муниципальных служащих</t>
  </si>
  <si>
    <t>Межбюджетные трансферты</t>
  </si>
  <si>
    <t>5050320</t>
  </si>
  <si>
    <t>5160130</t>
  </si>
  <si>
    <t>Осуществление первичного воинского учета на территориях, где отсутствуют военные камиссариаты</t>
  </si>
  <si>
    <t>Мероприятия в области здравоохранения и физической культуры, туризма</t>
  </si>
  <si>
    <t>5129700</t>
  </si>
  <si>
    <t>Социальные выплаты</t>
  </si>
  <si>
    <t>4209900</t>
  </si>
  <si>
    <t>4219900</t>
  </si>
  <si>
    <t>4239900</t>
  </si>
  <si>
    <t>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производственныекомбинаты, логопедические пункты</t>
  </si>
  <si>
    <t>4520000</t>
  </si>
  <si>
    <t>4570000</t>
  </si>
  <si>
    <t xml:space="preserve">Отдел субсидии </t>
  </si>
  <si>
    <t>Мероприятие в области социальной политики</t>
  </si>
  <si>
    <t>Культура</t>
  </si>
  <si>
    <t>Другие вопросы в области жилищно- коммунального хозяйства</t>
  </si>
  <si>
    <t>Ведомственная структура расходов районного бюджета МР " Каякентский район"</t>
  </si>
  <si>
    <t>Выполнение функции государственными органами (КДН)</t>
  </si>
  <si>
    <t>Выполнение функции государственными органами ( на осуществление опеки)</t>
  </si>
  <si>
    <t>0020300</t>
  </si>
  <si>
    <t>Благоустроство</t>
  </si>
  <si>
    <t>6000200</t>
  </si>
  <si>
    <t>Выполнение функции государственными органами (КСП)</t>
  </si>
  <si>
    <t>Выполнение функции государственными учреждениями (ЗАГС)</t>
  </si>
  <si>
    <t>Центральный аппарат (АУП ФК Спорт)</t>
  </si>
  <si>
    <t>Центральный аппарат (АУП ФУ)</t>
  </si>
  <si>
    <t>Центральный аппарат (АУП УО)</t>
  </si>
  <si>
    <t>Центральный аппарат (У.К)</t>
  </si>
  <si>
    <t>Школы - детские сады, школы начальные, неполные средние и средние (в.т.ч питание 1-4 кл)</t>
  </si>
  <si>
    <t>010</t>
  </si>
  <si>
    <t>4360000</t>
  </si>
  <si>
    <t>В том. числе Госстандарт образование</t>
  </si>
  <si>
    <t>00000000</t>
  </si>
  <si>
    <t>Прочие образовательные учреждения</t>
  </si>
  <si>
    <t>Дворцы и Дома культуры, другие учреждения культуры</t>
  </si>
  <si>
    <t>Приложение № 4</t>
  </si>
  <si>
    <t>Национальная безопасность</t>
  </si>
  <si>
    <t>5201320</t>
  </si>
  <si>
    <t>5054800</t>
  </si>
  <si>
    <t>611</t>
  </si>
  <si>
    <t>Модернизация (сады)</t>
  </si>
  <si>
    <t>Модернизация (школы)</t>
  </si>
  <si>
    <t>Выполнение функции бюджетными учреждениями (сады)</t>
  </si>
  <si>
    <t>Выполнение функции бюджетными учреждениями (школы)</t>
  </si>
  <si>
    <t xml:space="preserve">Учебно- методические кабинеты, централизованные бухгалтерии, группы хозяйственного обслуживания, </t>
  </si>
  <si>
    <t>Субсидии бюджетного учреждения (Нововикринская СОШ)</t>
  </si>
  <si>
    <t>4529900</t>
  </si>
  <si>
    <t>Культура и АУП</t>
  </si>
  <si>
    <t>На софинансирования соц.объектов</t>
  </si>
  <si>
    <t>Софинансирование по капитальному ремонту и переселение граждан из аварийного жилья</t>
  </si>
  <si>
    <t>Выполнение функции бюджетными учреждениями( доп. Образов)</t>
  </si>
  <si>
    <t xml:space="preserve"> Управление сельского хозяйства Каякентского </t>
  </si>
  <si>
    <t>Проведения выборов органов исполнительной  власти</t>
  </si>
  <si>
    <t>Расходы по хранению, комплектованию и учету архивного фонда</t>
  </si>
  <si>
    <t>Функционирование высшего должностного лица муниципальгного района</t>
  </si>
  <si>
    <t>Функционирование законодательных ( представительных) органов  муниципального района</t>
  </si>
  <si>
    <t>Функционирование высшых органов исполнительной власти муниципального района</t>
  </si>
  <si>
    <t>Выполнение функции государственными органами (админ. комиссия)</t>
  </si>
  <si>
    <t>Центральный аппарат АУП УСХ</t>
  </si>
  <si>
    <t>Жилищно-коммунальное хозяйство</t>
  </si>
  <si>
    <t xml:space="preserve">Коммунальное хозяйство </t>
  </si>
  <si>
    <t>в том числе: Госстандарт образование</t>
  </si>
  <si>
    <t>Выполнение функции бюджетными учреждениями (доп. образ)</t>
  </si>
  <si>
    <t>Центральный аппарат ( молодежной политики)</t>
  </si>
  <si>
    <t xml:space="preserve"> Мероприятия по проведению оздоровит-й компании детей</t>
  </si>
  <si>
    <t>Субсидии бюджетного учреждения (формирование добрых человеческих отношений)</t>
  </si>
  <si>
    <t>Театры, цирки, концертные организации и другие организации изобразительных  исскуств</t>
  </si>
  <si>
    <t>Обеспечение жильем детей-сирот, оставщихся без попечения родителей</t>
  </si>
  <si>
    <t>Денежные выплаты детям-сиротам, оставщимся без попечения родителей</t>
  </si>
  <si>
    <t>Фонд финансовой поддержки сельских поселений</t>
  </si>
  <si>
    <t>Редакция газеты  " Луч справедливости"</t>
  </si>
  <si>
    <t>Периодическая печать и издательство</t>
  </si>
  <si>
    <t>Субсидии (бюджетному учреждению "Редакция газеты  " Луч справедливости")</t>
  </si>
  <si>
    <t>Функционирование высшего должностного лица муниципального района</t>
  </si>
  <si>
    <t>Обепечение деятельности финансовых, налоговых и таможенных органов и органов надзора</t>
  </si>
  <si>
    <t>Детские дошкольные учреждения</t>
  </si>
  <si>
    <t xml:space="preserve">Межбюджетные  трансферты </t>
  </si>
  <si>
    <t>Периодические  издания, учрежденные   органами исполнительной власти</t>
  </si>
  <si>
    <t>на 2014 г и на плановый период 2015 и 2016 годов</t>
  </si>
  <si>
    <t xml:space="preserve">Распределение бюджетных ассигнований на 2014 год и на плановый период 2015-2016 годов по разделам и подразделам,целевым статьям  </t>
  </si>
  <si>
    <t>Сумма  2014 г</t>
  </si>
  <si>
    <t>Национальная оборона</t>
  </si>
  <si>
    <t>Выполнение функции бюджетными учреждениями (д/с)</t>
  </si>
  <si>
    <t xml:space="preserve">Выполнение функции бюджетными учреждениями </t>
  </si>
  <si>
    <t>Центральный аппарат (АУП Осуществление опеки)</t>
  </si>
  <si>
    <t>ВДЧО</t>
  </si>
  <si>
    <t>Денежные выплаты На оплату ЖКУ</t>
  </si>
  <si>
    <t>На погашения кредита и проценты к нему</t>
  </si>
  <si>
    <t>0650200</t>
  </si>
  <si>
    <t>013</t>
  </si>
  <si>
    <t>Погащения кредита</t>
  </si>
  <si>
    <t>В.т.ч Диспечерская служба</t>
  </si>
  <si>
    <t>0980202</t>
  </si>
  <si>
    <t>вт. ч. Госстандарт дошколного образования</t>
  </si>
  <si>
    <t>На проектирования Генплана района</t>
  </si>
  <si>
    <t>Приложение № 3</t>
  </si>
  <si>
    <t>000000</t>
  </si>
  <si>
    <t>000</t>
  </si>
  <si>
    <t>Коммунальное хозяйство (благоустройства)</t>
  </si>
  <si>
    <t>Выполнение функции государственными органами (УФЭИ)</t>
  </si>
  <si>
    <t xml:space="preserve"> ГО ЧС</t>
  </si>
  <si>
    <t>в.т.ч Центральный аппарат АУП ГО ЧС</t>
  </si>
  <si>
    <t>Диспечерская служба</t>
  </si>
  <si>
    <t>в.т.ч госстандарт дошкольного образования</t>
  </si>
  <si>
    <t>Администрация района</t>
  </si>
  <si>
    <t>Выполнение функции бюджетными учреждениями (Башлыкент сад)</t>
  </si>
  <si>
    <t>Выполнение функции бюджетными учреждениями (на пож сигн школа)</t>
  </si>
  <si>
    <t>Строительство спорт комплекса в с. Каякент</t>
  </si>
  <si>
    <t>5220000</t>
  </si>
  <si>
    <t>003</t>
  </si>
  <si>
    <t>Программа чистая врода</t>
  </si>
  <si>
    <t>5227800</t>
  </si>
  <si>
    <t>0980102</t>
  </si>
  <si>
    <t>006</t>
  </si>
  <si>
    <t>Компенсация части родительской платы</t>
  </si>
  <si>
    <t>5201000</t>
  </si>
  <si>
    <t>переселения граждан из аварийного жилья</t>
  </si>
  <si>
    <t>Программа " Чистая вода"</t>
  </si>
  <si>
    <t>Строителство спорт комплекса с Каякент</t>
  </si>
  <si>
    <t>Кап ремонт д/с с. Первомайское</t>
  </si>
  <si>
    <t>Выполнение функции бюджетными учреждениями (Первомайский сад)</t>
  </si>
  <si>
    <t>поправка</t>
  </si>
  <si>
    <t>сумма</t>
  </si>
  <si>
    <t>Программа чистая врода проектные работы</t>
  </si>
  <si>
    <t xml:space="preserve"> « Каякентский район» на 2014год и на плановый период 2015 и 2016 годов"</t>
  </si>
  <si>
    <t>«в редакции  решения Собрания депутатов "О  внесении изменений в решение</t>
  </si>
  <si>
    <t xml:space="preserve"> Собрания " О бюджете  муниципального района " Каякентский район" </t>
  </si>
  <si>
    <t>на 2014 год и 2015 и 2016 год)</t>
  </si>
  <si>
    <t>к  решению Собрания   депутатов  района" О бюджете муниципального района</t>
  </si>
  <si>
    <t>к  решению Собрания   депутатов района " О бюдете муниципального района</t>
  </si>
  <si>
    <t>« Каякентский район» на 2014 год и на плановый период 2015 и 2016 годов"</t>
  </si>
  <si>
    <t xml:space="preserve">( в редакции решения Собрания  депутатов «О  внесении изменений </t>
  </si>
  <si>
    <t>решение Собрания " О бюджете  муниципальног о района " Каякентский район"</t>
  </si>
  <si>
    <t>Выполнение функции бюджетными учреждениями (Утамыш школа)(Инчхе ООШ)</t>
  </si>
  <si>
    <t>5053300</t>
  </si>
  <si>
    <t>330</t>
  </si>
  <si>
    <t>Материальная помощь</t>
  </si>
  <si>
    <t>компенсации части родительской платы</t>
  </si>
  <si>
    <t>313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</si>
</sst>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;[Red]0.0"/>
    <numFmt numFmtId="178" formatCode="0.000"/>
  </numFmts>
  <fonts count="55">
    <font>
      <sz val="10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Arial Cyr"/>
      <family val="0"/>
    </font>
    <font>
      <sz val="11"/>
      <name val="Arial Cyr"/>
      <family val="0"/>
    </font>
    <font>
      <sz val="12"/>
      <name val="Book Antiqua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 Cyr"/>
      <family val="0"/>
    </font>
    <font>
      <b/>
      <sz val="12"/>
      <color indexed="8"/>
      <name val="Times New Roman"/>
      <family val="1"/>
    </font>
    <font>
      <b/>
      <sz val="14"/>
      <name val="Arial"/>
      <family val="2"/>
    </font>
    <font>
      <sz val="14"/>
      <name val="Book Antiqua"/>
      <family val="1"/>
    </font>
    <font>
      <sz val="14"/>
      <name val="Arial"/>
      <family val="2"/>
    </font>
    <font>
      <b/>
      <i/>
      <sz val="14"/>
      <name val="Arial Cyr"/>
      <family val="0"/>
    </font>
    <font>
      <b/>
      <sz val="12"/>
      <color indexed="9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5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2" applyNumberFormat="0" applyAlignment="0" applyProtection="0"/>
    <xf numFmtId="0" fontId="46" fillId="24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33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5" borderId="7" applyNumberFormat="0" applyAlignment="0" applyProtection="0"/>
    <xf numFmtId="0" fontId="19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9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30" borderId="0" xfId="0" applyFill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30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30" borderId="10" xfId="0" applyFont="1" applyFill="1" applyBorder="1" applyAlignment="1">
      <alignment/>
    </xf>
    <xf numFmtId="0" fontId="10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178" fontId="3" fillId="0" borderId="10" xfId="0" applyNumberFormat="1" applyFont="1" applyBorder="1" applyAlignment="1">
      <alignment/>
    </xf>
    <xf numFmtId="178" fontId="4" fillId="0" borderId="10" xfId="0" applyNumberFormat="1" applyFont="1" applyFill="1" applyBorder="1" applyAlignment="1">
      <alignment/>
    </xf>
    <xf numFmtId="178" fontId="4" fillId="0" borderId="10" xfId="0" applyNumberFormat="1" applyFont="1" applyFill="1" applyBorder="1" applyAlignment="1">
      <alignment horizontal="right"/>
    </xf>
    <xf numFmtId="178" fontId="4" fillId="0" borderId="10" xfId="0" applyNumberFormat="1" applyFont="1" applyBorder="1" applyAlignment="1">
      <alignment/>
    </xf>
    <xf numFmtId="178" fontId="3" fillId="0" borderId="10" xfId="0" applyNumberFormat="1" applyFont="1" applyFill="1" applyBorder="1" applyAlignment="1">
      <alignment/>
    </xf>
    <xf numFmtId="178" fontId="3" fillId="30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0" fontId="6" fillId="0" borderId="10" xfId="43" applyFont="1" applyFill="1" applyBorder="1" applyAlignment="1">
      <alignment wrapText="1"/>
    </xf>
    <xf numFmtId="0" fontId="2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178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178" fontId="6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0" fontId="6" fillId="0" borderId="0" xfId="0" applyFont="1" applyAlignment="1">
      <alignment wrapText="1"/>
    </xf>
    <xf numFmtId="0" fontId="1" fillId="3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6" fillId="3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178" fontId="6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22" fillId="0" borderId="10" xfId="0" applyFont="1" applyFill="1" applyBorder="1" applyAlignment="1">
      <alignment vertical="top" wrapText="1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178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top" wrapText="1"/>
    </xf>
    <xf numFmtId="0" fontId="1" fillId="0" borderId="11" xfId="0" applyFont="1" applyBorder="1" applyAlignment="1">
      <alignment/>
    </xf>
    <xf numFmtId="178" fontId="6" fillId="30" borderId="10" xfId="0" applyNumberFormat="1" applyFont="1" applyFill="1" applyBorder="1" applyAlignment="1">
      <alignment horizontal="right"/>
    </xf>
    <xf numFmtId="0" fontId="1" fillId="30" borderId="10" xfId="0" applyFont="1" applyFill="1" applyBorder="1" applyAlignment="1">
      <alignment horizontal="center"/>
    </xf>
    <xf numFmtId="0" fontId="1" fillId="30" borderId="10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30" borderId="10" xfId="0" applyFont="1" applyFill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26" fillId="30" borderId="10" xfId="0" applyFont="1" applyFill="1" applyBorder="1" applyAlignment="1">
      <alignment/>
    </xf>
    <xf numFmtId="0" fontId="24" fillId="0" borderId="10" xfId="0" applyFont="1" applyBorder="1" applyAlignment="1">
      <alignment horizontal="left" vertical="center" wrapText="1"/>
    </xf>
    <xf numFmtId="0" fontId="2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30" borderId="0" xfId="0" applyFont="1" applyFill="1" applyBorder="1" applyAlignment="1">
      <alignment/>
    </xf>
    <xf numFmtId="178" fontId="1" fillId="0" borderId="0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6"/>
  <sheetViews>
    <sheetView tabSelected="1" view="pageBreakPreview" zoomScale="70" zoomScaleNormal="75" zoomScaleSheetLayoutView="70" zoomScalePageLayoutView="0" workbookViewId="0" topLeftCell="A1">
      <selection activeCell="A10" sqref="A10:M11"/>
    </sheetView>
  </sheetViews>
  <sheetFormatPr defaultColWidth="9.00390625" defaultRowHeight="12.75"/>
  <cols>
    <col min="1" max="1" width="4.00390625" style="0" customWidth="1"/>
    <col min="2" max="2" width="68.375" style="0" customWidth="1"/>
    <col min="3" max="3" width="9.875" style="0" customWidth="1"/>
    <col min="4" max="4" width="8.625" style="0" customWidth="1"/>
    <col min="5" max="5" width="6.625" style="0" customWidth="1"/>
    <col min="6" max="6" width="12.75390625" style="0" customWidth="1"/>
    <col min="7" max="7" width="7.25390625" style="0" customWidth="1"/>
    <col min="8" max="8" width="17.625" style="0" hidden="1" customWidth="1"/>
    <col min="9" max="9" width="0.12890625" style="0" hidden="1" customWidth="1"/>
    <col min="10" max="10" width="15.875" style="0" hidden="1" customWidth="1"/>
    <col min="11" max="11" width="0.37109375" style="0" hidden="1" customWidth="1"/>
    <col min="12" max="12" width="13.875" style="0" hidden="1" customWidth="1"/>
    <col min="13" max="13" width="16.00390625" style="0" hidden="1" customWidth="1"/>
    <col min="14" max="14" width="15.125" style="0" customWidth="1"/>
    <col min="15" max="15" width="17.875" style="0" customWidth="1"/>
  </cols>
  <sheetData>
    <row r="1" ht="19.5" customHeight="1"/>
    <row r="2" spans="1:15" ht="18">
      <c r="A2" s="2"/>
      <c r="B2" s="4"/>
      <c r="C2" s="3"/>
      <c r="D2" s="3"/>
      <c r="E2" s="21"/>
      <c r="F2" s="71" t="s">
        <v>170</v>
      </c>
      <c r="G2" s="10"/>
      <c r="H2" s="11"/>
      <c r="I2" s="72"/>
      <c r="J2" s="72"/>
      <c r="K2" s="72"/>
      <c r="L2" s="72"/>
      <c r="M2" s="11"/>
      <c r="N2" s="8"/>
      <c r="O2" s="8"/>
    </row>
    <row r="3" spans="1:17" ht="15.75" customHeight="1">
      <c r="A3" s="2"/>
      <c r="B3" s="4"/>
      <c r="C3" s="132" t="s">
        <v>204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</row>
    <row r="4" spans="1:17" ht="17.25" customHeight="1">
      <c r="A4" s="2"/>
      <c r="B4" s="4"/>
      <c r="C4" s="132" t="s">
        <v>205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1:17" ht="18">
      <c r="A5" s="2"/>
      <c r="C5" s="132" t="s">
        <v>206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7" ht="18">
      <c r="A6" s="2"/>
      <c r="C6" s="132" t="s">
        <v>207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</row>
    <row r="7" spans="1:17" ht="15.75">
      <c r="A7" s="7"/>
      <c r="C7" s="133" t="s">
        <v>202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</row>
    <row r="8" spans="1:13" ht="15.75">
      <c r="A8" s="7"/>
      <c r="C8" s="1"/>
      <c r="E8" s="12"/>
      <c r="F8" s="134"/>
      <c r="G8" s="134"/>
      <c r="H8" s="134"/>
      <c r="I8" s="134"/>
      <c r="J8" s="134"/>
      <c r="K8" s="134"/>
      <c r="L8" s="134"/>
      <c r="M8" s="134"/>
    </row>
    <row r="9" spans="1:13" ht="9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</row>
    <row r="10" spans="1:13" ht="15.75" customHeight="1">
      <c r="A10" s="131" t="s">
        <v>91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</row>
    <row r="11" spans="1:13" ht="12.75" customHeight="1">
      <c r="A11" s="131" t="s">
        <v>153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</row>
    <row r="12" spans="1:15" ht="15" customHeight="1">
      <c r="A12" s="2"/>
      <c r="B12" s="5"/>
      <c r="C12" s="6"/>
      <c r="D12" s="6"/>
      <c r="E12" s="6"/>
      <c r="M12" s="13"/>
      <c r="N12" s="13"/>
      <c r="O12" s="13" t="s">
        <v>45</v>
      </c>
    </row>
    <row r="13" spans="1:15" s="60" customFormat="1" ht="94.5" customHeight="1">
      <c r="A13" s="116"/>
      <c r="B13" s="116" t="s">
        <v>37</v>
      </c>
      <c r="C13" s="116" t="s">
        <v>3</v>
      </c>
      <c r="D13" s="116" t="s">
        <v>2</v>
      </c>
      <c r="E13" s="117" t="s">
        <v>38</v>
      </c>
      <c r="F13" s="117" t="s">
        <v>46</v>
      </c>
      <c r="G13" s="117" t="s">
        <v>35</v>
      </c>
      <c r="H13" s="118" t="s">
        <v>1</v>
      </c>
      <c r="I13" s="119"/>
      <c r="J13" s="119"/>
      <c r="K13" s="119"/>
      <c r="L13" s="120"/>
      <c r="M13" s="117" t="s">
        <v>155</v>
      </c>
      <c r="N13" s="117" t="s">
        <v>196</v>
      </c>
      <c r="O13" s="117" t="s">
        <v>197</v>
      </c>
    </row>
    <row r="14" spans="1:15" s="60" customFormat="1" ht="19.5" customHeight="1">
      <c r="A14" s="73"/>
      <c r="B14" s="119">
        <v>1</v>
      </c>
      <c r="C14" s="119">
        <v>2</v>
      </c>
      <c r="D14" s="119">
        <v>3</v>
      </c>
      <c r="E14" s="119">
        <v>4</v>
      </c>
      <c r="F14" s="119">
        <v>5</v>
      </c>
      <c r="G14" s="119">
        <v>6</v>
      </c>
      <c r="H14" s="119"/>
      <c r="I14" s="119"/>
      <c r="J14" s="119"/>
      <c r="K14" s="119"/>
      <c r="L14" s="119"/>
      <c r="M14" s="119">
        <v>7</v>
      </c>
      <c r="N14" s="119">
        <v>8</v>
      </c>
      <c r="O14" s="119">
        <v>9</v>
      </c>
    </row>
    <row r="15" spans="1:17" s="99" customFormat="1" ht="20.25" customHeight="1">
      <c r="A15" s="29">
        <v>0</v>
      </c>
      <c r="B15" s="29" t="s">
        <v>47</v>
      </c>
      <c r="C15" s="30" t="s">
        <v>172</v>
      </c>
      <c r="D15" s="30" t="s">
        <v>26</v>
      </c>
      <c r="E15" s="30" t="s">
        <v>26</v>
      </c>
      <c r="F15" s="30" t="s">
        <v>42</v>
      </c>
      <c r="G15" s="30" t="s">
        <v>172</v>
      </c>
      <c r="H15" s="31" t="e">
        <f>SUM(#REF!+#REF!+#REF!+#REF!+#REF!+#REF!+#REF!+#REF!+#REF!)</f>
        <v>#REF!</v>
      </c>
      <c r="I15" s="32"/>
      <c r="J15" s="32"/>
      <c r="K15" s="32"/>
      <c r="L15" s="33"/>
      <c r="M15" s="100">
        <f>M16+M91+M99+M102+M106+M107+M108</f>
        <v>642593.86</v>
      </c>
      <c r="N15" s="100">
        <f>N16+N91+N99+N102+N106+N107+N108</f>
        <v>0</v>
      </c>
      <c r="O15" s="100">
        <f>O16+O91+O99+O102+O106+O107+O108</f>
        <v>711185.6710000001</v>
      </c>
      <c r="P15" s="129"/>
      <c r="Q15" s="130"/>
    </row>
    <row r="16" spans="1:15" s="99" customFormat="1" ht="20.25" customHeight="1">
      <c r="A16" s="29">
        <v>1</v>
      </c>
      <c r="B16" s="29" t="s">
        <v>179</v>
      </c>
      <c r="C16" s="30" t="s">
        <v>11</v>
      </c>
      <c r="D16" s="30"/>
      <c r="E16" s="30"/>
      <c r="F16" s="30"/>
      <c r="G16" s="30"/>
      <c r="H16" s="31" t="e">
        <f>SUM(#REF!+#REF!+#REF!+#REF!+#REF!+#REF!+#REF!+#REF!+#REF!)</f>
        <v>#REF!</v>
      </c>
      <c r="I16" s="32"/>
      <c r="J16" s="32"/>
      <c r="K16" s="32"/>
      <c r="L16" s="33"/>
      <c r="M16" s="100">
        <f>M17+M29+M31+M35+M37+M48+M68+M78+M84+M88+M89</f>
        <v>198415.019</v>
      </c>
      <c r="N16" s="100">
        <f>N17+N29+N31+N35+N37+N48+N68+N78+N84+N88+N89</f>
        <v>0</v>
      </c>
      <c r="O16" s="100">
        <f>O17+O29+O31+O35+O37+O48+O68+O78+O84+O88+O89</f>
        <v>259909.601</v>
      </c>
    </row>
    <row r="17" spans="1:15" s="60" customFormat="1" ht="21" customHeight="1">
      <c r="A17" s="97"/>
      <c r="B17" s="29" t="s">
        <v>0</v>
      </c>
      <c r="C17" s="30" t="s">
        <v>11</v>
      </c>
      <c r="D17" s="30" t="s">
        <v>4</v>
      </c>
      <c r="E17" s="30"/>
      <c r="F17" s="30"/>
      <c r="G17" s="30"/>
      <c r="H17" s="31"/>
      <c r="I17" s="32"/>
      <c r="J17" s="32"/>
      <c r="K17" s="32"/>
      <c r="L17" s="33"/>
      <c r="M17" s="100">
        <f>M18+M19++M23+M25+M27</f>
        <v>38783</v>
      </c>
      <c r="N17" s="100">
        <f>N18+N19++N23+N25+N27</f>
        <v>-638</v>
      </c>
      <c r="O17" s="100">
        <f>O18+O19++O23+O25+O27</f>
        <v>31307.725</v>
      </c>
    </row>
    <row r="18" spans="1:15" s="60" customFormat="1" ht="38.25" customHeight="1">
      <c r="A18" s="73"/>
      <c r="B18" s="74" t="s">
        <v>129</v>
      </c>
      <c r="C18" s="75" t="s">
        <v>11</v>
      </c>
      <c r="D18" s="75" t="s">
        <v>4</v>
      </c>
      <c r="E18" s="75" t="s">
        <v>19</v>
      </c>
      <c r="F18" s="75" t="s">
        <v>94</v>
      </c>
      <c r="G18" s="76" t="s">
        <v>10</v>
      </c>
      <c r="H18" s="77" t="e">
        <f>SUM(#REF!)</f>
        <v>#REF!</v>
      </c>
      <c r="I18" s="78"/>
      <c r="J18" s="78"/>
      <c r="K18" s="78"/>
      <c r="L18" s="79"/>
      <c r="M18" s="80">
        <v>1377</v>
      </c>
      <c r="N18" s="80">
        <v>0</v>
      </c>
      <c r="O18" s="80">
        <f>M18+N18</f>
        <v>1377</v>
      </c>
    </row>
    <row r="19" spans="1:15" s="60" customFormat="1" ht="43.5" customHeight="1">
      <c r="A19" s="73"/>
      <c r="B19" s="81" t="s">
        <v>131</v>
      </c>
      <c r="C19" s="82" t="s">
        <v>11</v>
      </c>
      <c r="D19" s="82" t="s">
        <v>4</v>
      </c>
      <c r="E19" s="82" t="s">
        <v>21</v>
      </c>
      <c r="F19" s="82"/>
      <c r="G19" s="82"/>
      <c r="H19" s="31">
        <v>240</v>
      </c>
      <c r="I19" s="83"/>
      <c r="J19" s="83"/>
      <c r="K19" s="83"/>
      <c r="L19" s="84"/>
      <c r="M19" s="85">
        <f>M20+M21+M22</f>
        <v>25742</v>
      </c>
      <c r="N19" s="85">
        <f>N20+N21+N22</f>
        <v>-638</v>
      </c>
      <c r="O19" s="85">
        <v>23885</v>
      </c>
    </row>
    <row r="20" spans="1:15" s="60" customFormat="1" ht="30" customHeight="1">
      <c r="A20" s="73"/>
      <c r="B20" s="74" t="s">
        <v>49</v>
      </c>
      <c r="C20" s="75" t="s">
        <v>11</v>
      </c>
      <c r="D20" s="75" t="s">
        <v>4</v>
      </c>
      <c r="E20" s="75" t="s">
        <v>21</v>
      </c>
      <c r="F20" s="75" t="s">
        <v>22</v>
      </c>
      <c r="G20" s="76" t="s">
        <v>10</v>
      </c>
      <c r="H20" s="87">
        <v>240</v>
      </c>
      <c r="I20" s="78"/>
      <c r="J20" s="78"/>
      <c r="K20" s="78"/>
      <c r="L20" s="79"/>
      <c r="M20" s="80">
        <v>25028</v>
      </c>
      <c r="N20" s="80">
        <v>-638</v>
      </c>
      <c r="O20" s="80">
        <v>23171</v>
      </c>
    </row>
    <row r="21" spans="1:15" s="60" customFormat="1" ht="35.25" customHeight="1">
      <c r="A21" s="73"/>
      <c r="B21" s="74" t="s">
        <v>132</v>
      </c>
      <c r="C21" s="75" t="s">
        <v>11</v>
      </c>
      <c r="D21" s="75" t="s">
        <v>4</v>
      </c>
      <c r="E21" s="75" t="s">
        <v>21</v>
      </c>
      <c r="F21" s="75" t="s">
        <v>22</v>
      </c>
      <c r="G21" s="76" t="s">
        <v>10</v>
      </c>
      <c r="H21" s="87">
        <v>240</v>
      </c>
      <c r="I21" s="78"/>
      <c r="J21" s="78"/>
      <c r="K21" s="78"/>
      <c r="L21" s="79"/>
      <c r="M21" s="80">
        <v>357</v>
      </c>
      <c r="N21" s="80">
        <v>0</v>
      </c>
      <c r="O21" s="80">
        <f aca="true" t="shared" si="0" ref="O21:O82">M21+N21</f>
        <v>357</v>
      </c>
    </row>
    <row r="22" spans="1:15" s="60" customFormat="1" ht="37.5" customHeight="1">
      <c r="A22" s="73"/>
      <c r="B22" s="74" t="s">
        <v>92</v>
      </c>
      <c r="C22" s="75" t="s">
        <v>11</v>
      </c>
      <c r="D22" s="75" t="s">
        <v>4</v>
      </c>
      <c r="E22" s="75" t="s">
        <v>21</v>
      </c>
      <c r="F22" s="75" t="s">
        <v>22</v>
      </c>
      <c r="G22" s="76" t="s">
        <v>10</v>
      </c>
      <c r="H22" s="87">
        <v>240</v>
      </c>
      <c r="I22" s="78"/>
      <c r="J22" s="78"/>
      <c r="K22" s="78"/>
      <c r="L22" s="79"/>
      <c r="M22" s="80">
        <v>357</v>
      </c>
      <c r="N22" s="80">
        <v>0</v>
      </c>
      <c r="O22" s="80">
        <f t="shared" si="0"/>
        <v>357</v>
      </c>
    </row>
    <row r="23" spans="1:15" s="60" customFormat="1" ht="30.75" customHeight="1">
      <c r="A23" s="29"/>
      <c r="B23" s="88" t="s">
        <v>50</v>
      </c>
      <c r="C23" s="82" t="s">
        <v>11</v>
      </c>
      <c r="D23" s="82" t="s">
        <v>4</v>
      </c>
      <c r="E23" s="82" t="s">
        <v>29</v>
      </c>
      <c r="F23" s="82" t="s">
        <v>43</v>
      </c>
      <c r="G23" s="82"/>
      <c r="H23" s="77"/>
      <c r="I23" s="83"/>
      <c r="J23" s="83"/>
      <c r="K23" s="83"/>
      <c r="L23" s="84"/>
      <c r="M23" s="85">
        <f>M24</f>
        <v>800</v>
      </c>
      <c r="N23" s="85">
        <f>N24</f>
        <v>0</v>
      </c>
      <c r="O23" s="85">
        <f t="shared" si="0"/>
        <v>800</v>
      </c>
    </row>
    <row r="24" spans="1:15" s="60" customFormat="1" ht="20.25" customHeight="1">
      <c r="A24" s="89"/>
      <c r="B24" s="74" t="s">
        <v>127</v>
      </c>
      <c r="C24" s="75" t="s">
        <v>11</v>
      </c>
      <c r="D24" s="75" t="s">
        <v>4</v>
      </c>
      <c r="E24" s="75" t="s">
        <v>29</v>
      </c>
      <c r="F24" s="75" t="s">
        <v>43</v>
      </c>
      <c r="G24" s="76" t="s">
        <v>10</v>
      </c>
      <c r="H24" s="86">
        <v>1413.3</v>
      </c>
      <c r="I24" s="78"/>
      <c r="J24" s="78"/>
      <c r="K24" s="78"/>
      <c r="L24" s="79"/>
      <c r="M24" s="80">
        <v>800</v>
      </c>
      <c r="N24" s="80">
        <v>0</v>
      </c>
      <c r="O24" s="80">
        <f t="shared" si="0"/>
        <v>800</v>
      </c>
    </row>
    <row r="25" spans="1:15" s="60" customFormat="1" ht="20.25" customHeight="1">
      <c r="A25" s="73"/>
      <c r="B25" s="88" t="s">
        <v>52</v>
      </c>
      <c r="C25" s="82" t="s">
        <v>11</v>
      </c>
      <c r="D25" s="82" t="s">
        <v>4</v>
      </c>
      <c r="E25" s="82" t="s">
        <v>39</v>
      </c>
      <c r="F25" s="82"/>
      <c r="G25" s="82"/>
      <c r="H25" s="77" t="e">
        <f>SUM(#REF!)</f>
        <v>#REF!</v>
      </c>
      <c r="I25" s="83"/>
      <c r="J25" s="83"/>
      <c r="K25" s="83"/>
      <c r="L25" s="84"/>
      <c r="M25" s="85">
        <f>M26</f>
        <v>10740</v>
      </c>
      <c r="N25" s="85">
        <f>N26</f>
        <v>0</v>
      </c>
      <c r="O25" s="85">
        <f>O26</f>
        <v>5121.725</v>
      </c>
    </row>
    <row r="26" spans="1:15" s="93" customFormat="1" ht="38.25" customHeight="1">
      <c r="A26" s="89"/>
      <c r="B26" s="90" t="s">
        <v>53</v>
      </c>
      <c r="C26" s="30" t="s">
        <v>11</v>
      </c>
      <c r="D26" s="30" t="s">
        <v>4</v>
      </c>
      <c r="E26" s="30" t="s">
        <v>39</v>
      </c>
      <c r="F26" s="91" t="s">
        <v>54</v>
      </c>
      <c r="G26" s="91" t="s">
        <v>10</v>
      </c>
      <c r="H26" s="91"/>
      <c r="I26" s="91"/>
      <c r="J26" s="91"/>
      <c r="K26" s="91"/>
      <c r="L26" s="92"/>
      <c r="M26" s="80">
        <v>10740</v>
      </c>
      <c r="N26" s="80"/>
      <c r="O26" s="80">
        <v>5121.725</v>
      </c>
    </row>
    <row r="27" spans="1:15" s="60" customFormat="1" ht="20.25" customHeight="1">
      <c r="A27" s="73"/>
      <c r="B27" s="88" t="s">
        <v>56</v>
      </c>
      <c r="C27" s="82" t="s">
        <v>11</v>
      </c>
      <c r="D27" s="82" t="s">
        <v>4</v>
      </c>
      <c r="E27" s="82" t="s">
        <v>40</v>
      </c>
      <c r="F27" s="82"/>
      <c r="G27" s="82"/>
      <c r="H27" s="77"/>
      <c r="I27" s="83"/>
      <c r="J27" s="83"/>
      <c r="K27" s="83"/>
      <c r="L27" s="84"/>
      <c r="M27" s="85">
        <f>M28</f>
        <v>124</v>
      </c>
      <c r="N27" s="85">
        <f>N28</f>
        <v>0</v>
      </c>
      <c r="O27" s="85">
        <f t="shared" si="0"/>
        <v>124</v>
      </c>
    </row>
    <row r="28" spans="1:15" s="60" customFormat="1" ht="42" customHeight="1">
      <c r="A28" s="73"/>
      <c r="B28" s="90" t="s">
        <v>128</v>
      </c>
      <c r="C28" s="75" t="s">
        <v>11</v>
      </c>
      <c r="D28" s="75" t="s">
        <v>4</v>
      </c>
      <c r="E28" s="75" t="s">
        <v>40</v>
      </c>
      <c r="F28" s="75" t="s">
        <v>23</v>
      </c>
      <c r="G28" s="76" t="s">
        <v>10</v>
      </c>
      <c r="H28" s="86"/>
      <c r="I28" s="78"/>
      <c r="J28" s="78"/>
      <c r="K28" s="78"/>
      <c r="L28" s="79"/>
      <c r="M28" s="80">
        <v>124</v>
      </c>
      <c r="N28" s="80">
        <v>0</v>
      </c>
      <c r="O28" s="80">
        <f t="shared" si="0"/>
        <v>124</v>
      </c>
    </row>
    <row r="29" spans="1:15" s="60" customFormat="1" ht="20.25" customHeight="1">
      <c r="A29" s="97"/>
      <c r="B29" s="98" t="s">
        <v>111</v>
      </c>
      <c r="C29" s="82" t="s">
        <v>11</v>
      </c>
      <c r="D29" s="82" t="s">
        <v>19</v>
      </c>
      <c r="E29" s="82" t="s">
        <v>15</v>
      </c>
      <c r="F29" s="82"/>
      <c r="G29" s="82"/>
      <c r="H29" s="77"/>
      <c r="I29" s="83"/>
      <c r="J29" s="83"/>
      <c r="K29" s="83"/>
      <c r="L29" s="84"/>
      <c r="M29" s="85">
        <f>M30</f>
        <v>1578</v>
      </c>
      <c r="N29" s="85">
        <f>N30</f>
        <v>0</v>
      </c>
      <c r="O29" s="80">
        <f t="shared" si="0"/>
        <v>1578</v>
      </c>
    </row>
    <row r="30" spans="1:15" s="60" customFormat="1" ht="45.75" customHeight="1">
      <c r="A30" s="94"/>
      <c r="B30" s="95" t="s">
        <v>77</v>
      </c>
      <c r="C30" s="75" t="s">
        <v>11</v>
      </c>
      <c r="D30" s="75" t="s">
        <v>19</v>
      </c>
      <c r="E30" s="75" t="s">
        <v>15</v>
      </c>
      <c r="F30" s="75" t="s">
        <v>36</v>
      </c>
      <c r="G30" s="75" t="s">
        <v>13</v>
      </c>
      <c r="H30" s="86"/>
      <c r="I30" s="78"/>
      <c r="J30" s="78"/>
      <c r="K30" s="78"/>
      <c r="L30" s="79"/>
      <c r="M30" s="80">
        <v>1578</v>
      </c>
      <c r="N30" s="80">
        <v>0</v>
      </c>
      <c r="O30" s="80">
        <f t="shared" si="0"/>
        <v>1578</v>
      </c>
    </row>
    <row r="31" spans="1:15" s="60" customFormat="1" ht="22.5" customHeight="1">
      <c r="A31" s="73"/>
      <c r="B31" s="88" t="s">
        <v>59</v>
      </c>
      <c r="C31" s="82" t="s">
        <v>11</v>
      </c>
      <c r="D31" s="82" t="s">
        <v>15</v>
      </c>
      <c r="E31" s="82" t="s">
        <v>26</v>
      </c>
      <c r="F31" s="82"/>
      <c r="G31" s="82"/>
      <c r="H31" s="77"/>
      <c r="I31" s="83"/>
      <c r="J31" s="83"/>
      <c r="K31" s="83"/>
      <c r="L31" s="84"/>
      <c r="M31" s="85">
        <f>SUM(M32:M33)</f>
        <v>3163</v>
      </c>
      <c r="N31" s="85">
        <f>SUM(N32:N33)</f>
        <v>0</v>
      </c>
      <c r="O31" s="85">
        <f t="shared" si="0"/>
        <v>3163</v>
      </c>
    </row>
    <row r="32" spans="1:15" s="60" customFormat="1" ht="39.75" customHeight="1">
      <c r="A32" s="73"/>
      <c r="B32" s="74" t="s">
        <v>98</v>
      </c>
      <c r="C32" s="75" t="s">
        <v>11</v>
      </c>
      <c r="D32" s="75" t="s">
        <v>15</v>
      </c>
      <c r="E32" s="75" t="s">
        <v>21</v>
      </c>
      <c r="F32" s="75" t="s">
        <v>16</v>
      </c>
      <c r="G32" s="75" t="s">
        <v>13</v>
      </c>
      <c r="H32" s="86"/>
      <c r="I32" s="78"/>
      <c r="J32" s="78"/>
      <c r="K32" s="78"/>
      <c r="L32" s="79"/>
      <c r="M32" s="80">
        <v>1634</v>
      </c>
      <c r="N32" s="80">
        <v>0</v>
      </c>
      <c r="O32" s="80">
        <f t="shared" si="0"/>
        <v>1634</v>
      </c>
    </row>
    <row r="33" spans="1:15" s="60" customFormat="1" ht="30" customHeight="1">
      <c r="A33" s="73"/>
      <c r="B33" s="74" t="s">
        <v>49</v>
      </c>
      <c r="C33" s="75" t="s">
        <v>11</v>
      </c>
      <c r="D33" s="75" t="s">
        <v>15</v>
      </c>
      <c r="E33" s="75" t="s">
        <v>25</v>
      </c>
      <c r="F33" s="75" t="s">
        <v>22</v>
      </c>
      <c r="G33" s="75" t="s">
        <v>10</v>
      </c>
      <c r="H33" s="86"/>
      <c r="I33" s="78"/>
      <c r="J33" s="78"/>
      <c r="K33" s="78"/>
      <c r="L33" s="79"/>
      <c r="M33" s="80">
        <v>1529</v>
      </c>
      <c r="N33" s="80">
        <v>0</v>
      </c>
      <c r="O33" s="80">
        <f t="shared" si="0"/>
        <v>1529</v>
      </c>
    </row>
    <row r="34" spans="1:15" s="60" customFormat="1" ht="30" customHeight="1">
      <c r="A34" s="73"/>
      <c r="B34" s="74" t="s">
        <v>166</v>
      </c>
      <c r="C34" s="75" t="s">
        <v>11</v>
      </c>
      <c r="D34" s="75" t="s">
        <v>15</v>
      </c>
      <c r="E34" s="75" t="s">
        <v>25</v>
      </c>
      <c r="F34" s="75" t="s">
        <v>22</v>
      </c>
      <c r="G34" s="75" t="s">
        <v>10</v>
      </c>
      <c r="H34" s="86"/>
      <c r="I34" s="78"/>
      <c r="J34" s="78"/>
      <c r="K34" s="78"/>
      <c r="L34" s="79"/>
      <c r="M34" s="80">
        <v>1025</v>
      </c>
      <c r="N34" s="80">
        <v>0</v>
      </c>
      <c r="O34" s="80">
        <f t="shared" si="0"/>
        <v>1025</v>
      </c>
    </row>
    <row r="35" spans="1:15" s="99" customFormat="1" ht="20.25" customHeight="1">
      <c r="A35" s="73"/>
      <c r="B35" s="88" t="s">
        <v>55</v>
      </c>
      <c r="C35" s="82" t="s">
        <v>11</v>
      </c>
      <c r="D35" s="82" t="s">
        <v>21</v>
      </c>
      <c r="E35" s="82"/>
      <c r="F35" s="82"/>
      <c r="G35" s="82"/>
      <c r="H35" s="77"/>
      <c r="I35" s="83"/>
      <c r="J35" s="83"/>
      <c r="K35" s="83"/>
      <c r="L35" s="84"/>
      <c r="M35" s="85">
        <f>SUM(M36:M36)</f>
        <v>4641.4</v>
      </c>
      <c r="N35" s="85">
        <f>SUM(N36:N36)</f>
        <v>638</v>
      </c>
      <c r="O35" s="85">
        <f t="shared" si="0"/>
        <v>5279.4</v>
      </c>
    </row>
    <row r="36" spans="1:15" s="60" customFormat="1" ht="20.25" customHeight="1">
      <c r="A36" s="29"/>
      <c r="B36" s="101" t="s">
        <v>133</v>
      </c>
      <c r="C36" s="102" t="s">
        <v>11</v>
      </c>
      <c r="D36" s="102" t="s">
        <v>21</v>
      </c>
      <c r="E36" s="91" t="s">
        <v>24</v>
      </c>
      <c r="F36" s="102" t="s">
        <v>22</v>
      </c>
      <c r="G36" s="91" t="s">
        <v>10</v>
      </c>
      <c r="H36" s="91"/>
      <c r="I36" s="91"/>
      <c r="J36" s="91"/>
      <c r="K36" s="91"/>
      <c r="L36" s="92"/>
      <c r="M36" s="100">
        <v>4641.4</v>
      </c>
      <c r="N36" s="100">
        <v>638</v>
      </c>
      <c r="O36" s="80">
        <f t="shared" si="0"/>
        <v>5279.4</v>
      </c>
    </row>
    <row r="37" spans="1:15" s="60" customFormat="1" ht="20.25" customHeight="1">
      <c r="A37" s="73"/>
      <c r="B37" s="88" t="s">
        <v>134</v>
      </c>
      <c r="C37" s="82" t="s">
        <v>11</v>
      </c>
      <c r="D37" s="82" t="s">
        <v>24</v>
      </c>
      <c r="E37" s="82" t="s">
        <v>26</v>
      </c>
      <c r="F37" s="82" t="s">
        <v>42</v>
      </c>
      <c r="G37" s="82"/>
      <c r="H37" s="77"/>
      <c r="I37" s="83"/>
      <c r="J37" s="83"/>
      <c r="K37" s="83"/>
      <c r="L37" s="84"/>
      <c r="M37" s="85">
        <f>M38+M42+M46+M44</f>
        <v>8169.5599999999995</v>
      </c>
      <c r="N37" s="85">
        <f>N38+N42+N46+N44+N40+N41+N45</f>
        <v>-370</v>
      </c>
      <c r="O37" s="85">
        <f>O38+O42+O46</f>
        <v>41879.642</v>
      </c>
    </row>
    <row r="38" spans="1:15" s="106" customFormat="1" ht="20.25" customHeight="1">
      <c r="A38" s="103"/>
      <c r="B38" s="104" t="s">
        <v>68</v>
      </c>
      <c r="C38" s="82" t="s">
        <v>11</v>
      </c>
      <c r="D38" s="82" t="s">
        <v>24</v>
      </c>
      <c r="E38" s="82" t="s">
        <v>4</v>
      </c>
      <c r="F38" s="82" t="s">
        <v>42</v>
      </c>
      <c r="G38" s="105"/>
      <c r="H38" s="77"/>
      <c r="I38" s="83"/>
      <c r="J38" s="83"/>
      <c r="K38" s="83"/>
      <c r="L38" s="84"/>
      <c r="M38" s="85">
        <f>SUM(M39:M39)</f>
        <v>800</v>
      </c>
      <c r="N38" s="85"/>
      <c r="O38" s="85">
        <f>O39+O40+O41</f>
        <v>13638.435000000001</v>
      </c>
    </row>
    <row r="39" spans="1:15" s="96" customFormat="1" ht="40.5" customHeight="1">
      <c r="A39" s="73"/>
      <c r="B39" s="74" t="s">
        <v>124</v>
      </c>
      <c r="C39" s="75" t="s">
        <v>11</v>
      </c>
      <c r="D39" s="75" t="s">
        <v>24</v>
      </c>
      <c r="E39" s="75" t="s">
        <v>4</v>
      </c>
      <c r="F39" s="75" t="s">
        <v>167</v>
      </c>
      <c r="G39" s="76" t="s">
        <v>10</v>
      </c>
      <c r="H39" s="86"/>
      <c r="I39" s="78"/>
      <c r="J39" s="78"/>
      <c r="K39" s="78"/>
      <c r="L39" s="79"/>
      <c r="M39" s="80">
        <v>800</v>
      </c>
      <c r="N39" s="80"/>
      <c r="O39" s="80">
        <v>1550</v>
      </c>
    </row>
    <row r="40" spans="1:15" s="96" customFormat="1" ht="40.5" customHeight="1">
      <c r="A40" s="73"/>
      <c r="B40" s="74" t="s">
        <v>124</v>
      </c>
      <c r="C40" s="75" t="s">
        <v>11</v>
      </c>
      <c r="D40" s="75" t="s">
        <v>24</v>
      </c>
      <c r="E40" s="75" t="s">
        <v>4</v>
      </c>
      <c r="F40" s="75" t="s">
        <v>187</v>
      </c>
      <c r="G40" s="76" t="s">
        <v>188</v>
      </c>
      <c r="H40" s="86"/>
      <c r="I40" s="78"/>
      <c r="J40" s="78"/>
      <c r="K40" s="78"/>
      <c r="L40" s="79"/>
      <c r="M40" s="80">
        <v>0</v>
      </c>
      <c r="N40" s="80"/>
      <c r="O40" s="80">
        <v>6174.073</v>
      </c>
    </row>
    <row r="41" spans="1:15" s="96" customFormat="1" ht="40.5" customHeight="1">
      <c r="A41" s="73"/>
      <c r="B41" s="74" t="s">
        <v>124</v>
      </c>
      <c r="C41" s="75" t="s">
        <v>11</v>
      </c>
      <c r="D41" s="75" t="s">
        <v>24</v>
      </c>
      <c r="E41" s="75" t="s">
        <v>4</v>
      </c>
      <c r="F41" s="75" t="s">
        <v>167</v>
      </c>
      <c r="G41" s="76" t="s">
        <v>188</v>
      </c>
      <c r="H41" s="86"/>
      <c r="I41" s="78"/>
      <c r="J41" s="78"/>
      <c r="K41" s="78"/>
      <c r="L41" s="79"/>
      <c r="M41" s="80">
        <v>0</v>
      </c>
      <c r="N41" s="80"/>
      <c r="O41" s="80">
        <v>5914.362</v>
      </c>
    </row>
    <row r="42" spans="1:15" s="60" customFormat="1" ht="30" customHeight="1">
      <c r="A42" s="73"/>
      <c r="B42" s="88" t="s">
        <v>135</v>
      </c>
      <c r="C42" s="82" t="s">
        <v>11</v>
      </c>
      <c r="D42" s="82" t="s">
        <v>24</v>
      </c>
      <c r="E42" s="82" t="s">
        <v>19</v>
      </c>
      <c r="F42" s="82" t="s">
        <v>171</v>
      </c>
      <c r="G42" s="82"/>
      <c r="H42" s="77"/>
      <c r="I42" s="83"/>
      <c r="J42" s="83"/>
      <c r="K42" s="83"/>
      <c r="L42" s="84"/>
      <c r="M42" s="85">
        <f>M43</f>
        <v>4346</v>
      </c>
      <c r="N42" s="85">
        <v>0</v>
      </c>
      <c r="O42" s="85">
        <f>O43+O44+O45</f>
        <v>21371.647</v>
      </c>
    </row>
    <row r="43" spans="1:15" s="60" customFormat="1" ht="24" customHeight="1">
      <c r="A43" s="73"/>
      <c r="B43" s="88" t="s">
        <v>169</v>
      </c>
      <c r="C43" s="75" t="s">
        <v>11</v>
      </c>
      <c r="D43" s="75" t="s">
        <v>24</v>
      </c>
      <c r="E43" s="75" t="s">
        <v>19</v>
      </c>
      <c r="F43" s="75" t="s">
        <v>71</v>
      </c>
      <c r="G43" s="76" t="s">
        <v>10</v>
      </c>
      <c r="H43" s="86"/>
      <c r="I43" s="78"/>
      <c r="J43" s="78"/>
      <c r="K43" s="78"/>
      <c r="L43" s="79"/>
      <c r="M43" s="80">
        <v>4346</v>
      </c>
      <c r="N43" s="80">
        <v>0</v>
      </c>
      <c r="O43" s="80">
        <f t="shared" si="0"/>
        <v>4346</v>
      </c>
    </row>
    <row r="44" spans="1:15" s="60" customFormat="1" ht="24" customHeight="1">
      <c r="A44" s="73"/>
      <c r="B44" s="88" t="s">
        <v>185</v>
      </c>
      <c r="C44" s="75" t="s">
        <v>11</v>
      </c>
      <c r="D44" s="75" t="s">
        <v>24</v>
      </c>
      <c r="E44" s="75" t="s">
        <v>19</v>
      </c>
      <c r="F44" s="75" t="s">
        <v>186</v>
      </c>
      <c r="G44" s="76" t="s">
        <v>104</v>
      </c>
      <c r="H44" s="86"/>
      <c r="I44" s="78"/>
      <c r="J44" s="78"/>
      <c r="K44" s="78"/>
      <c r="L44" s="79"/>
      <c r="M44" s="80">
        <v>0</v>
      </c>
      <c r="N44" s="80"/>
      <c r="O44" s="80">
        <v>16525.647</v>
      </c>
    </row>
    <row r="45" spans="1:15" s="60" customFormat="1" ht="24" customHeight="1">
      <c r="A45" s="73"/>
      <c r="B45" s="88" t="s">
        <v>198</v>
      </c>
      <c r="C45" s="75" t="s">
        <v>11</v>
      </c>
      <c r="D45" s="75" t="s">
        <v>24</v>
      </c>
      <c r="E45" s="75" t="s">
        <v>19</v>
      </c>
      <c r="F45" s="75" t="s">
        <v>71</v>
      </c>
      <c r="G45" s="76" t="s">
        <v>10</v>
      </c>
      <c r="H45" s="86"/>
      <c r="I45" s="78"/>
      <c r="J45" s="78"/>
      <c r="K45" s="78"/>
      <c r="L45" s="79"/>
      <c r="M45" s="80">
        <v>0</v>
      </c>
      <c r="N45" s="80"/>
      <c r="O45" s="80">
        <v>500</v>
      </c>
    </row>
    <row r="46" spans="1:15" s="99" customFormat="1" ht="20.25" customHeight="1">
      <c r="A46" s="103"/>
      <c r="B46" s="104" t="s">
        <v>70</v>
      </c>
      <c r="C46" s="82" t="s">
        <v>11</v>
      </c>
      <c r="D46" s="82" t="s">
        <v>24</v>
      </c>
      <c r="E46" s="82" t="s">
        <v>15</v>
      </c>
      <c r="F46" s="82" t="s">
        <v>96</v>
      </c>
      <c r="G46" s="105"/>
      <c r="H46" s="77"/>
      <c r="I46" s="83"/>
      <c r="J46" s="83"/>
      <c r="K46" s="83"/>
      <c r="L46" s="84"/>
      <c r="M46" s="85">
        <f>M47</f>
        <v>3023.56</v>
      </c>
      <c r="N46" s="85">
        <f>N47</f>
        <v>-370</v>
      </c>
      <c r="O46" s="85">
        <f>O47</f>
        <v>6869.56</v>
      </c>
    </row>
    <row r="47" spans="1:15" s="60" customFormat="1" ht="20.25" customHeight="1">
      <c r="A47" s="73"/>
      <c r="B47" s="90" t="s">
        <v>95</v>
      </c>
      <c r="C47" s="75" t="s">
        <v>11</v>
      </c>
      <c r="D47" s="75" t="s">
        <v>24</v>
      </c>
      <c r="E47" s="75" t="s">
        <v>15</v>
      </c>
      <c r="F47" s="75" t="s">
        <v>96</v>
      </c>
      <c r="G47" s="76" t="s">
        <v>10</v>
      </c>
      <c r="H47" s="86"/>
      <c r="I47" s="78"/>
      <c r="J47" s="78"/>
      <c r="K47" s="78"/>
      <c r="L47" s="79"/>
      <c r="M47" s="80">
        <v>3023.56</v>
      </c>
      <c r="N47" s="80">
        <v>-370</v>
      </c>
      <c r="O47" s="80">
        <v>6869.56</v>
      </c>
    </row>
    <row r="48" spans="1:15" s="99" customFormat="1" ht="20.25" customHeight="1">
      <c r="A48" s="73"/>
      <c r="B48" s="70" t="s">
        <v>9</v>
      </c>
      <c r="C48" s="82" t="s">
        <v>11</v>
      </c>
      <c r="D48" s="82" t="s">
        <v>29</v>
      </c>
      <c r="E48" s="82"/>
      <c r="F48" s="82"/>
      <c r="G48" s="82"/>
      <c r="H48" s="77"/>
      <c r="I48" s="83"/>
      <c r="J48" s="83"/>
      <c r="K48" s="83"/>
      <c r="L48" s="84"/>
      <c r="M48" s="85">
        <f>M49+M54+M60+M63+M83</f>
        <v>65762.859</v>
      </c>
      <c r="N48" s="85">
        <f>N49+N54+N60+N63+N83</f>
        <v>0</v>
      </c>
      <c r="O48" s="85">
        <v>96262.859</v>
      </c>
    </row>
    <row r="49" spans="1:15" s="60" customFormat="1" ht="41.25" customHeight="1">
      <c r="A49" s="73"/>
      <c r="B49" s="74" t="s">
        <v>117</v>
      </c>
      <c r="C49" s="102" t="s">
        <v>11</v>
      </c>
      <c r="D49" s="102" t="s">
        <v>29</v>
      </c>
      <c r="E49" s="102" t="s">
        <v>4</v>
      </c>
      <c r="F49" s="102" t="s">
        <v>81</v>
      </c>
      <c r="G49" s="102"/>
      <c r="H49" s="86"/>
      <c r="I49" s="78"/>
      <c r="J49" s="78"/>
      <c r="K49" s="78"/>
      <c r="L49" s="79"/>
      <c r="M49" s="85">
        <f>M50+M53+M51+M52</f>
        <v>16877</v>
      </c>
      <c r="N49" s="85"/>
      <c r="O49" s="85">
        <f>O50+O51+O52+O53</f>
        <v>46877</v>
      </c>
    </row>
    <row r="50" spans="1:15" s="60" customFormat="1" ht="41.25" customHeight="1">
      <c r="A50" s="73"/>
      <c r="B50" s="74" t="s">
        <v>117</v>
      </c>
      <c r="C50" s="102" t="s">
        <v>11</v>
      </c>
      <c r="D50" s="102" t="s">
        <v>29</v>
      </c>
      <c r="E50" s="102" t="s">
        <v>4</v>
      </c>
      <c r="F50" s="102" t="s">
        <v>81</v>
      </c>
      <c r="G50" s="102" t="s">
        <v>11</v>
      </c>
      <c r="H50" s="86"/>
      <c r="I50" s="78"/>
      <c r="J50" s="78"/>
      <c r="K50" s="78"/>
      <c r="L50" s="79"/>
      <c r="M50" s="80">
        <v>14421</v>
      </c>
      <c r="N50" s="80">
        <v>0</v>
      </c>
      <c r="O50" s="80">
        <f t="shared" si="0"/>
        <v>14421</v>
      </c>
    </row>
    <row r="51" spans="1:15" s="60" customFormat="1" ht="41.25" customHeight="1">
      <c r="A51" s="73"/>
      <c r="B51" s="74" t="s">
        <v>180</v>
      </c>
      <c r="C51" s="102" t="s">
        <v>11</v>
      </c>
      <c r="D51" s="102" t="s">
        <v>29</v>
      </c>
      <c r="E51" s="102" t="s">
        <v>4</v>
      </c>
      <c r="F51" s="102" t="s">
        <v>81</v>
      </c>
      <c r="G51" s="102" t="s">
        <v>11</v>
      </c>
      <c r="H51" s="86"/>
      <c r="I51" s="78"/>
      <c r="J51" s="78"/>
      <c r="K51" s="78"/>
      <c r="L51" s="79"/>
      <c r="M51" s="80">
        <v>1000</v>
      </c>
      <c r="N51" s="80">
        <v>0</v>
      </c>
      <c r="O51" s="80">
        <f t="shared" si="0"/>
        <v>1000</v>
      </c>
    </row>
    <row r="52" spans="1:15" s="60" customFormat="1" ht="41.25" customHeight="1">
      <c r="A52" s="73"/>
      <c r="B52" s="74" t="s">
        <v>195</v>
      </c>
      <c r="C52" s="102" t="s">
        <v>11</v>
      </c>
      <c r="D52" s="102" t="s">
        <v>29</v>
      </c>
      <c r="E52" s="102" t="s">
        <v>4</v>
      </c>
      <c r="F52" s="102" t="s">
        <v>183</v>
      </c>
      <c r="G52" s="102" t="s">
        <v>184</v>
      </c>
      <c r="H52" s="86"/>
      <c r="I52" s="78"/>
      <c r="J52" s="78"/>
      <c r="K52" s="78"/>
      <c r="L52" s="79"/>
      <c r="M52" s="80">
        <v>0</v>
      </c>
      <c r="N52" s="80"/>
      <c r="O52" s="80">
        <v>30000</v>
      </c>
    </row>
    <row r="53" spans="1:15" s="60" customFormat="1" ht="20.25" customHeight="1">
      <c r="A53" s="73"/>
      <c r="B53" s="108" t="s">
        <v>115</v>
      </c>
      <c r="C53" s="102" t="s">
        <v>11</v>
      </c>
      <c r="D53" s="102" t="s">
        <v>29</v>
      </c>
      <c r="E53" s="102" t="s">
        <v>4</v>
      </c>
      <c r="F53" s="102" t="s">
        <v>81</v>
      </c>
      <c r="G53" s="102" t="s">
        <v>11</v>
      </c>
      <c r="H53" s="86"/>
      <c r="I53" s="78"/>
      <c r="J53" s="78"/>
      <c r="K53" s="78"/>
      <c r="L53" s="79"/>
      <c r="M53" s="107">
        <v>1456</v>
      </c>
      <c r="N53" s="107">
        <v>0</v>
      </c>
      <c r="O53" s="80">
        <f t="shared" si="0"/>
        <v>1456</v>
      </c>
    </row>
    <row r="54" spans="1:15" s="60" customFormat="1" ht="41.25" customHeight="1">
      <c r="A54" s="73"/>
      <c r="B54" s="74" t="s">
        <v>118</v>
      </c>
      <c r="C54" s="102" t="s">
        <v>11</v>
      </c>
      <c r="D54" s="102" t="s">
        <v>29</v>
      </c>
      <c r="E54" s="102" t="s">
        <v>19</v>
      </c>
      <c r="F54" s="102" t="s">
        <v>171</v>
      </c>
      <c r="G54" s="102" t="s">
        <v>172</v>
      </c>
      <c r="H54" s="86"/>
      <c r="I54" s="78"/>
      <c r="J54" s="78"/>
      <c r="K54" s="78"/>
      <c r="L54" s="79"/>
      <c r="M54" s="100">
        <f>M55+M58+M59+M57+M56</f>
        <v>36813.7</v>
      </c>
      <c r="N54" s="100">
        <f>N55+N58+N59+N57+N56</f>
        <v>0</v>
      </c>
      <c r="O54" s="85">
        <f>SUM(O55:O59)</f>
        <v>37313.700000000004</v>
      </c>
    </row>
    <row r="55" spans="1:15" s="60" customFormat="1" ht="41.25" customHeight="1">
      <c r="A55" s="73"/>
      <c r="B55" s="74" t="s">
        <v>208</v>
      </c>
      <c r="C55" s="102" t="s">
        <v>11</v>
      </c>
      <c r="D55" s="102" t="s">
        <v>29</v>
      </c>
      <c r="E55" s="102" t="s">
        <v>19</v>
      </c>
      <c r="F55" s="102" t="s">
        <v>82</v>
      </c>
      <c r="G55" s="102" t="s">
        <v>11</v>
      </c>
      <c r="H55" s="86"/>
      <c r="I55" s="78"/>
      <c r="J55" s="78"/>
      <c r="K55" s="78"/>
      <c r="L55" s="79"/>
      <c r="M55" s="107">
        <v>1284.5</v>
      </c>
      <c r="N55" s="80">
        <v>0</v>
      </c>
      <c r="O55" s="80">
        <v>1784.5</v>
      </c>
    </row>
    <row r="56" spans="1:15" s="60" customFormat="1" ht="41.25" customHeight="1">
      <c r="A56" s="73"/>
      <c r="B56" s="74" t="s">
        <v>181</v>
      </c>
      <c r="C56" s="102" t="s">
        <v>11</v>
      </c>
      <c r="D56" s="102" t="s">
        <v>29</v>
      </c>
      <c r="E56" s="102" t="s">
        <v>19</v>
      </c>
      <c r="F56" s="102" t="s">
        <v>82</v>
      </c>
      <c r="G56" s="102" t="s">
        <v>11</v>
      </c>
      <c r="H56" s="86"/>
      <c r="I56" s="78"/>
      <c r="J56" s="78"/>
      <c r="K56" s="78"/>
      <c r="L56" s="79"/>
      <c r="M56" s="107">
        <v>2000</v>
      </c>
      <c r="N56" s="80">
        <v>0</v>
      </c>
      <c r="O56" s="80">
        <f t="shared" si="0"/>
        <v>2000</v>
      </c>
    </row>
    <row r="57" spans="1:15" s="60" customFormat="1" ht="20.25" customHeight="1">
      <c r="A57" s="73"/>
      <c r="B57" s="108" t="s">
        <v>116</v>
      </c>
      <c r="C57" s="102" t="s">
        <v>11</v>
      </c>
      <c r="D57" s="102" t="s">
        <v>29</v>
      </c>
      <c r="E57" s="102" t="s">
        <v>19</v>
      </c>
      <c r="F57" s="102" t="s">
        <v>82</v>
      </c>
      <c r="G57" s="102" t="s">
        <v>11</v>
      </c>
      <c r="H57" s="86"/>
      <c r="I57" s="78"/>
      <c r="J57" s="78"/>
      <c r="K57" s="78"/>
      <c r="L57" s="79"/>
      <c r="M57" s="107">
        <v>3399</v>
      </c>
      <c r="N57" s="107">
        <v>0</v>
      </c>
      <c r="O57" s="80">
        <f t="shared" si="0"/>
        <v>3399</v>
      </c>
    </row>
    <row r="58" spans="1:15" s="60" customFormat="1" ht="42" customHeight="1">
      <c r="A58" s="29"/>
      <c r="B58" s="74" t="s">
        <v>120</v>
      </c>
      <c r="C58" s="102" t="s">
        <v>11</v>
      </c>
      <c r="D58" s="102" t="s">
        <v>29</v>
      </c>
      <c r="E58" s="102" t="s">
        <v>19</v>
      </c>
      <c r="F58" s="102" t="s">
        <v>82</v>
      </c>
      <c r="G58" s="102" t="s">
        <v>114</v>
      </c>
      <c r="H58" s="87"/>
      <c r="I58" s="91"/>
      <c r="J58" s="91"/>
      <c r="K58" s="91"/>
      <c r="L58" s="92"/>
      <c r="M58" s="107">
        <v>22414.4</v>
      </c>
      <c r="N58" s="107">
        <v>0</v>
      </c>
      <c r="O58" s="80">
        <f t="shared" si="0"/>
        <v>22414.4</v>
      </c>
    </row>
    <row r="59" spans="1:15" s="60" customFormat="1" ht="34.5" customHeight="1">
      <c r="A59" s="89"/>
      <c r="B59" s="90" t="s">
        <v>103</v>
      </c>
      <c r="C59" s="102" t="s">
        <v>11</v>
      </c>
      <c r="D59" s="102" t="s">
        <v>29</v>
      </c>
      <c r="E59" s="102" t="s">
        <v>19</v>
      </c>
      <c r="F59" s="102" t="s">
        <v>105</v>
      </c>
      <c r="G59" s="102" t="s">
        <v>104</v>
      </c>
      <c r="H59" s="87"/>
      <c r="I59" s="91"/>
      <c r="J59" s="91"/>
      <c r="K59" s="91"/>
      <c r="L59" s="92"/>
      <c r="M59" s="107">
        <v>7715.8</v>
      </c>
      <c r="N59" s="107">
        <v>0</v>
      </c>
      <c r="O59" s="80">
        <f t="shared" si="0"/>
        <v>7715.8</v>
      </c>
    </row>
    <row r="60" spans="1:15" s="60" customFormat="1" ht="20.25" customHeight="1">
      <c r="A60" s="103"/>
      <c r="B60" s="88" t="s">
        <v>7</v>
      </c>
      <c r="C60" s="82" t="s">
        <v>11</v>
      </c>
      <c r="D60" s="82" t="s">
        <v>29</v>
      </c>
      <c r="E60" s="82" t="s">
        <v>29</v>
      </c>
      <c r="F60" s="82"/>
      <c r="G60" s="82"/>
      <c r="H60" s="77"/>
      <c r="I60" s="83"/>
      <c r="J60" s="83"/>
      <c r="K60" s="83"/>
      <c r="L60" s="84"/>
      <c r="M60" s="85">
        <f>M61+M62</f>
        <v>715</v>
      </c>
      <c r="N60" s="85">
        <f>N61+N62</f>
        <v>0</v>
      </c>
      <c r="O60" s="85">
        <f t="shared" si="0"/>
        <v>715</v>
      </c>
    </row>
    <row r="61" spans="1:15" s="60" customFormat="1" ht="20.25" customHeight="1">
      <c r="A61" s="73"/>
      <c r="B61" s="101" t="s">
        <v>138</v>
      </c>
      <c r="C61" s="75" t="s">
        <v>11</v>
      </c>
      <c r="D61" s="75" t="s">
        <v>29</v>
      </c>
      <c r="E61" s="75" t="s">
        <v>29</v>
      </c>
      <c r="F61" s="75" t="s">
        <v>22</v>
      </c>
      <c r="G61" s="109" t="s">
        <v>10</v>
      </c>
      <c r="H61" s="86"/>
      <c r="I61" s="78"/>
      <c r="J61" s="78"/>
      <c r="K61" s="78"/>
      <c r="L61" s="79"/>
      <c r="M61" s="80">
        <v>415</v>
      </c>
      <c r="N61" s="80">
        <v>0</v>
      </c>
      <c r="O61" s="80">
        <f t="shared" si="0"/>
        <v>415</v>
      </c>
    </row>
    <row r="62" spans="1:15" s="60" customFormat="1" ht="42" customHeight="1">
      <c r="A62" s="94"/>
      <c r="B62" s="110" t="s">
        <v>139</v>
      </c>
      <c r="C62" s="75" t="s">
        <v>11</v>
      </c>
      <c r="D62" s="75" t="s">
        <v>29</v>
      </c>
      <c r="E62" s="75" t="s">
        <v>29</v>
      </c>
      <c r="F62" s="75" t="s">
        <v>30</v>
      </c>
      <c r="G62" s="76" t="s">
        <v>10</v>
      </c>
      <c r="H62" s="73"/>
      <c r="I62" s="73"/>
      <c r="J62" s="73"/>
      <c r="K62" s="73"/>
      <c r="L62" s="111"/>
      <c r="M62" s="80">
        <v>300</v>
      </c>
      <c r="N62" s="80">
        <v>0</v>
      </c>
      <c r="O62" s="80">
        <f t="shared" si="0"/>
        <v>300</v>
      </c>
    </row>
    <row r="63" spans="1:15" s="60" customFormat="1" ht="30" customHeight="1">
      <c r="A63" s="29"/>
      <c r="B63" s="101" t="s">
        <v>108</v>
      </c>
      <c r="C63" s="102" t="s">
        <v>11</v>
      </c>
      <c r="D63" s="102" t="s">
        <v>29</v>
      </c>
      <c r="E63" s="102" t="s">
        <v>25</v>
      </c>
      <c r="F63" s="102" t="s">
        <v>42</v>
      </c>
      <c r="G63" s="102" t="s">
        <v>172</v>
      </c>
      <c r="H63" s="87"/>
      <c r="I63" s="91"/>
      <c r="J63" s="91"/>
      <c r="K63" s="91"/>
      <c r="L63" s="92"/>
      <c r="M63" s="100">
        <f>M64+M65+M66+M67</f>
        <v>11357.159</v>
      </c>
      <c r="N63" s="100">
        <f>N64+N65+N66+N67</f>
        <v>0</v>
      </c>
      <c r="O63" s="85">
        <f>M63+N63</f>
        <v>11357.159</v>
      </c>
    </row>
    <row r="64" spans="1:15" s="60" customFormat="1" ht="30" customHeight="1">
      <c r="A64" s="29"/>
      <c r="B64" s="101" t="s">
        <v>101</v>
      </c>
      <c r="C64" s="102" t="s">
        <v>11</v>
      </c>
      <c r="D64" s="102" t="s">
        <v>29</v>
      </c>
      <c r="E64" s="102" t="s">
        <v>25</v>
      </c>
      <c r="F64" s="102" t="s">
        <v>22</v>
      </c>
      <c r="G64" s="102" t="s">
        <v>10</v>
      </c>
      <c r="H64" s="87"/>
      <c r="I64" s="91"/>
      <c r="J64" s="91"/>
      <c r="K64" s="91"/>
      <c r="L64" s="92"/>
      <c r="M64" s="107">
        <v>2348</v>
      </c>
      <c r="N64" s="107">
        <v>0</v>
      </c>
      <c r="O64" s="80">
        <f t="shared" si="0"/>
        <v>2348</v>
      </c>
    </row>
    <row r="65" spans="1:15" s="60" customFormat="1" ht="33" customHeight="1">
      <c r="A65" s="73"/>
      <c r="B65" s="74" t="s">
        <v>93</v>
      </c>
      <c r="C65" s="102" t="s">
        <v>11</v>
      </c>
      <c r="D65" s="102" t="s">
        <v>29</v>
      </c>
      <c r="E65" s="102" t="s">
        <v>25</v>
      </c>
      <c r="F65" s="102" t="s">
        <v>22</v>
      </c>
      <c r="G65" s="102" t="s">
        <v>10</v>
      </c>
      <c r="H65" s="87"/>
      <c r="I65" s="91"/>
      <c r="J65" s="91"/>
      <c r="K65" s="91"/>
      <c r="L65" s="92"/>
      <c r="M65" s="107">
        <v>1010</v>
      </c>
      <c r="N65" s="107">
        <v>0</v>
      </c>
      <c r="O65" s="80">
        <f t="shared" si="0"/>
        <v>1010</v>
      </c>
    </row>
    <row r="66" spans="1:15" s="96" customFormat="1" ht="36.75" customHeight="1">
      <c r="A66" s="29"/>
      <c r="B66" s="74" t="s">
        <v>140</v>
      </c>
      <c r="C66" s="102" t="s">
        <v>11</v>
      </c>
      <c r="D66" s="102" t="s">
        <v>29</v>
      </c>
      <c r="E66" s="102" t="s">
        <v>25</v>
      </c>
      <c r="F66" s="102" t="s">
        <v>121</v>
      </c>
      <c r="G66" s="102" t="s">
        <v>114</v>
      </c>
      <c r="H66" s="87"/>
      <c r="I66" s="91"/>
      <c r="J66" s="91"/>
      <c r="K66" s="91"/>
      <c r="L66" s="92"/>
      <c r="M66" s="107">
        <v>882</v>
      </c>
      <c r="N66" s="107">
        <v>0</v>
      </c>
      <c r="O66" s="80">
        <f t="shared" si="0"/>
        <v>882</v>
      </c>
    </row>
    <row r="67" spans="1:15" s="96" customFormat="1" ht="39.75" customHeight="1">
      <c r="A67" s="89"/>
      <c r="B67" s="90" t="s">
        <v>119</v>
      </c>
      <c r="C67" s="102" t="s">
        <v>11</v>
      </c>
      <c r="D67" s="102" t="s">
        <v>29</v>
      </c>
      <c r="E67" s="102" t="s">
        <v>25</v>
      </c>
      <c r="F67" s="102" t="s">
        <v>85</v>
      </c>
      <c r="G67" s="91" t="s">
        <v>11</v>
      </c>
      <c r="H67" s="91"/>
      <c r="I67" s="91"/>
      <c r="J67" s="91"/>
      <c r="K67" s="91"/>
      <c r="L67" s="92"/>
      <c r="M67" s="107">
        <v>7117.159</v>
      </c>
      <c r="N67" s="107">
        <v>0</v>
      </c>
      <c r="O67" s="80">
        <f t="shared" si="0"/>
        <v>7117.159</v>
      </c>
    </row>
    <row r="68" spans="1:15" s="96" customFormat="1" ht="20.25" customHeight="1">
      <c r="A68" s="89"/>
      <c r="B68" s="88" t="s">
        <v>122</v>
      </c>
      <c r="C68" s="30" t="s">
        <v>11</v>
      </c>
      <c r="D68" s="30" t="s">
        <v>27</v>
      </c>
      <c r="E68" s="30" t="s">
        <v>26</v>
      </c>
      <c r="F68" s="30"/>
      <c r="G68" s="30"/>
      <c r="H68" s="31" t="e">
        <f>SUM(#REF!)</f>
        <v>#REF!</v>
      </c>
      <c r="I68" s="32"/>
      <c r="J68" s="32"/>
      <c r="K68" s="32"/>
      <c r="L68" s="33"/>
      <c r="M68" s="100">
        <f>M69+M76</f>
        <v>5734</v>
      </c>
      <c r="N68" s="100">
        <f>N69+N76</f>
        <v>0</v>
      </c>
      <c r="O68" s="85">
        <f>O69+O76</f>
        <v>6226.275</v>
      </c>
    </row>
    <row r="69" spans="1:15" s="96" customFormat="1" ht="20.25" customHeight="1">
      <c r="A69" s="89"/>
      <c r="B69" s="88" t="s">
        <v>89</v>
      </c>
      <c r="C69" s="30" t="s">
        <v>11</v>
      </c>
      <c r="D69" s="30" t="s">
        <v>27</v>
      </c>
      <c r="E69" s="30" t="s">
        <v>4</v>
      </c>
      <c r="F69" s="30"/>
      <c r="G69" s="30"/>
      <c r="H69" s="31" t="e">
        <f>SUM(#REF!)</f>
        <v>#REF!</v>
      </c>
      <c r="I69" s="32"/>
      <c r="J69" s="32"/>
      <c r="K69" s="32"/>
      <c r="L69" s="33"/>
      <c r="M69" s="100">
        <f>M71+M73+M75</f>
        <v>5047</v>
      </c>
      <c r="N69" s="100">
        <f>N71+N73+N75</f>
        <v>0</v>
      </c>
      <c r="O69" s="80">
        <f>O71+O73+O75</f>
        <v>5539.275</v>
      </c>
    </row>
    <row r="70" spans="1:15" s="96" customFormat="1" ht="39.75" customHeight="1">
      <c r="A70" s="73"/>
      <c r="B70" s="74" t="s">
        <v>109</v>
      </c>
      <c r="C70" s="75" t="s">
        <v>11</v>
      </c>
      <c r="D70" s="75" t="s">
        <v>27</v>
      </c>
      <c r="E70" s="75" t="s">
        <v>4</v>
      </c>
      <c r="F70" s="75" t="s">
        <v>62</v>
      </c>
      <c r="G70" s="76"/>
      <c r="H70" s="86"/>
      <c r="I70" s="78"/>
      <c r="J70" s="78"/>
      <c r="K70" s="78"/>
      <c r="L70" s="79"/>
      <c r="M70" s="80">
        <v>2288</v>
      </c>
      <c r="N70" s="80"/>
      <c r="O70" s="80">
        <v>2780.275</v>
      </c>
    </row>
    <row r="71" spans="1:15" s="96" customFormat="1" ht="26.25" customHeight="1">
      <c r="A71" s="73"/>
      <c r="B71" s="74" t="s">
        <v>63</v>
      </c>
      <c r="C71" s="75" t="s">
        <v>11</v>
      </c>
      <c r="D71" s="75" t="s">
        <v>27</v>
      </c>
      <c r="E71" s="75" t="s">
        <v>4</v>
      </c>
      <c r="F71" s="75" t="s">
        <v>23</v>
      </c>
      <c r="G71" s="76" t="s">
        <v>11</v>
      </c>
      <c r="H71" s="77" t="e">
        <f>SUM(#REF!)</f>
        <v>#REF!</v>
      </c>
      <c r="I71" s="78"/>
      <c r="J71" s="78"/>
      <c r="K71" s="78"/>
      <c r="L71" s="79"/>
      <c r="M71" s="80">
        <v>2288</v>
      </c>
      <c r="N71" s="80"/>
      <c r="O71" s="80">
        <v>2780.275</v>
      </c>
    </row>
    <row r="72" spans="1:15" s="96" customFormat="1" ht="24" customHeight="1">
      <c r="A72" s="73"/>
      <c r="B72" s="74" t="s">
        <v>64</v>
      </c>
      <c r="C72" s="75" t="s">
        <v>11</v>
      </c>
      <c r="D72" s="75" t="s">
        <v>27</v>
      </c>
      <c r="E72" s="75" t="s">
        <v>4</v>
      </c>
      <c r="F72" s="75" t="s">
        <v>65</v>
      </c>
      <c r="G72" s="76"/>
      <c r="H72" s="77"/>
      <c r="I72" s="78"/>
      <c r="J72" s="78"/>
      <c r="K72" s="78"/>
      <c r="L72" s="79"/>
      <c r="M72" s="80">
        <v>2023</v>
      </c>
      <c r="N72" s="80">
        <v>0</v>
      </c>
      <c r="O72" s="80">
        <f t="shared" si="0"/>
        <v>2023</v>
      </c>
    </row>
    <row r="73" spans="1:15" s="60" customFormat="1" ht="25.5" customHeight="1">
      <c r="A73" s="73"/>
      <c r="B73" s="74" t="s">
        <v>63</v>
      </c>
      <c r="C73" s="75" t="s">
        <v>11</v>
      </c>
      <c r="D73" s="75" t="s">
        <v>27</v>
      </c>
      <c r="E73" s="75" t="s">
        <v>4</v>
      </c>
      <c r="F73" s="75" t="s">
        <v>66</v>
      </c>
      <c r="G73" s="75" t="s">
        <v>11</v>
      </c>
      <c r="H73" s="86"/>
      <c r="I73" s="78"/>
      <c r="J73" s="78"/>
      <c r="K73" s="78"/>
      <c r="L73" s="79"/>
      <c r="M73" s="107">
        <v>2023</v>
      </c>
      <c r="N73" s="80">
        <v>0</v>
      </c>
      <c r="O73" s="80">
        <f t="shared" si="0"/>
        <v>2023</v>
      </c>
    </row>
    <row r="74" spans="1:15" s="60" customFormat="1" ht="37.5" customHeight="1">
      <c r="A74" s="73"/>
      <c r="B74" s="74" t="s">
        <v>141</v>
      </c>
      <c r="C74" s="102" t="s">
        <v>11</v>
      </c>
      <c r="D74" s="75" t="s">
        <v>27</v>
      </c>
      <c r="E74" s="75" t="s">
        <v>4</v>
      </c>
      <c r="F74" s="75" t="s">
        <v>67</v>
      </c>
      <c r="G74" s="76"/>
      <c r="H74" s="86"/>
      <c r="I74" s="78"/>
      <c r="J74" s="78"/>
      <c r="K74" s="78"/>
      <c r="L74" s="79"/>
      <c r="M74" s="80">
        <v>736</v>
      </c>
      <c r="N74" s="80">
        <v>0</v>
      </c>
      <c r="O74" s="80">
        <f t="shared" si="0"/>
        <v>736</v>
      </c>
    </row>
    <row r="75" spans="1:15" s="60" customFormat="1" ht="24" customHeight="1">
      <c r="A75" s="73"/>
      <c r="B75" s="74" t="s">
        <v>63</v>
      </c>
      <c r="C75" s="75" t="s">
        <v>11</v>
      </c>
      <c r="D75" s="75" t="s">
        <v>27</v>
      </c>
      <c r="E75" s="75" t="s">
        <v>4</v>
      </c>
      <c r="F75" s="75" t="s">
        <v>32</v>
      </c>
      <c r="G75" s="75" t="s">
        <v>11</v>
      </c>
      <c r="H75" s="86"/>
      <c r="I75" s="78"/>
      <c r="J75" s="78"/>
      <c r="K75" s="78"/>
      <c r="L75" s="79"/>
      <c r="M75" s="107">
        <v>736</v>
      </c>
      <c r="N75" s="80">
        <v>0</v>
      </c>
      <c r="O75" s="80">
        <f t="shared" si="0"/>
        <v>736</v>
      </c>
    </row>
    <row r="76" spans="1:15" s="60" customFormat="1" ht="54" customHeight="1">
      <c r="A76" s="97"/>
      <c r="B76" s="81" t="s">
        <v>48</v>
      </c>
      <c r="C76" s="30" t="s">
        <v>11</v>
      </c>
      <c r="D76" s="82" t="s">
        <v>27</v>
      </c>
      <c r="E76" s="82" t="s">
        <v>21</v>
      </c>
      <c r="F76" s="82" t="s">
        <v>18</v>
      </c>
      <c r="G76" s="82"/>
      <c r="H76" s="77">
        <v>3474.9</v>
      </c>
      <c r="I76" s="83"/>
      <c r="J76" s="83"/>
      <c r="K76" s="83"/>
      <c r="L76" s="84"/>
      <c r="M76" s="85">
        <f>M77</f>
        <v>687</v>
      </c>
      <c r="N76" s="85">
        <f>N77</f>
        <v>0</v>
      </c>
      <c r="O76" s="85">
        <f t="shared" si="0"/>
        <v>687</v>
      </c>
    </row>
    <row r="77" spans="1:15" s="60" customFormat="1" ht="20.25" customHeight="1">
      <c r="A77" s="103"/>
      <c r="B77" s="101" t="s">
        <v>102</v>
      </c>
      <c r="C77" s="102" t="s">
        <v>11</v>
      </c>
      <c r="D77" s="102" t="s">
        <v>27</v>
      </c>
      <c r="E77" s="102" t="s">
        <v>21</v>
      </c>
      <c r="F77" s="102" t="s">
        <v>22</v>
      </c>
      <c r="G77" s="76" t="s">
        <v>10</v>
      </c>
      <c r="H77" s="86">
        <v>3011</v>
      </c>
      <c r="I77" s="78"/>
      <c r="J77" s="78"/>
      <c r="K77" s="78"/>
      <c r="L77" s="79"/>
      <c r="M77" s="80">
        <v>687</v>
      </c>
      <c r="N77" s="80"/>
      <c r="O77" s="80">
        <f t="shared" si="0"/>
        <v>687</v>
      </c>
    </row>
    <row r="78" spans="1:15" s="60" customFormat="1" ht="20.25" customHeight="1">
      <c r="A78" s="29"/>
      <c r="B78" s="88" t="s">
        <v>72</v>
      </c>
      <c r="C78" s="30" t="s">
        <v>11</v>
      </c>
      <c r="D78" s="30" t="s">
        <v>33</v>
      </c>
      <c r="E78" s="30"/>
      <c r="F78" s="30"/>
      <c r="G78" s="30"/>
      <c r="H78" s="31">
        <v>377.7</v>
      </c>
      <c r="I78" s="32"/>
      <c r="J78" s="32"/>
      <c r="K78" s="32"/>
      <c r="L78" s="33"/>
      <c r="M78" s="100">
        <f>M79+M80+M82</f>
        <v>11254.2</v>
      </c>
      <c r="N78" s="100">
        <f>N79+N80+N82</f>
        <v>0</v>
      </c>
      <c r="O78" s="85">
        <f>O79+O80+O81+O82+O83</f>
        <v>11964.7</v>
      </c>
    </row>
    <row r="79" spans="1:15" s="60" customFormat="1" ht="24.75" customHeight="1">
      <c r="A79" s="94"/>
      <c r="B79" s="90" t="s">
        <v>73</v>
      </c>
      <c r="C79" s="75" t="s">
        <v>11</v>
      </c>
      <c r="D79" s="102" t="s">
        <v>33</v>
      </c>
      <c r="E79" s="102" t="s">
        <v>4</v>
      </c>
      <c r="F79" s="102" t="s">
        <v>34</v>
      </c>
      <c r="G79" s="102" t="s">
        <v>14</v>
      </c>
      <c r="H79" s="87"/>
      <c r="I79" s="91"/>
      <c r="J79" s="91"/>
      <c r="K79" s="91"/>
      <c r="L79" s="92"/>
      <c r="M79" s="107">
        <v>500</v>
      </c>
      <c r="N79" s="107">
        <v>0</v>
      </c>
      <c r="O79" s="80">
        <f t="shared" si="0"/>
        <v>500</v>
      </c>
    </row>
    <row r="80" spans="1:15" s="60" customFormat="1" ht="37.5" customHeight="1">
      <c r="A80" s="94"/>
      <c r="B80" s="90" t="s">
        <v>211</v>
      </c>
      <c r="C80" s="75" t="s">
        <v>11</v>
      </c>
      <c r="D80" s="75" t="s">
        <v>33</v>
      </c>
      <c r="E80" s="75" t="s">
        <v>15</v>
      </c>
      <c r="F80" s="75" t="s">
        <v>209</v>
      </c>
      <c r="G80" s="76" t="s">
        <v>210</v>
      </c>
      <c r="H80" s="77"/>
      <c r="I80" s="78"/>
      <c r="J80" s="78"/>
      <c r="K80" s="78"/>
      <c r="L80" s="79"/>
      <c r="M80" s="80">
        <v>1003.2</v>
      </c>
      <c r="N80" s="80">
        <v>0</v>
      </c>
      <c r="O80" s="80">
        <v>280</v>
      </c>
    </row>
    <row r="81" spans="1:15" s="60" customFormat="1" ht="37.5" customHeight="1">
      <c r="A81" s="94"/>
      <c r="B81" s="90" t="s">
        <v>142</v>
      </c>
      <c r="C81" s="75" t="s">
        <v>11</v>
      </c>
      <c r="D81" s="75" t="s">
        <v>33</v>
      </c>
      <c r="E81" s="75" t="s">
        <v>21</v>
      </c>
      <c r="F81" s="75" t="s">
        <v>44</v>
      </c>
      <c r="G81" s="76" t="s">
        <v>14</v>
      </c>
      <c r="H81" s="77"/>
      <c r="I81" s="78"/>
      <c r="J81" s="78"/>
      <c r="K81" s="78"/>
      <c r="L81" s="79"/>
      <c r="M81" s="80">
        <v>1003.2</v>
      </c>
      <c r="N81" s="80">
        <v>0</v>
      </c>
      <c r="O81" s="80">
        <f>M81+N81</f>
        <v>1003.2</v>
      </c>
    </row>
    <row r="82" spans="1:15" s="60" customFormat="1" ht="32.25" customHeight="1">
      <c r="A82" s="89"/>
      <c r="B82" s="90" t="s">
        <v>143</v>
      </c>
      <c r="C82" s="75" t="s">
        <v>11</v>
      </c>
      <c r="D82" s="75" t="s">
        <v>33</v>
      </c>
      <c r="E82" s="75" t="s">
        <v>21</v>
      </c>
      <c r="F82" s="75" t="s">
        <v>112</v>
      </c>
      <c r="G82" s="75" t="s">
        <v>14</v>
      </c>
      <c r="H82" s="77" t="e">
        <f>SUM(#REF!)</f>
        <v>#REF!</v>
      </c>
      <c r="I82" s="78"/>
      <c r="J82" s="78"/>
      <c r="K82" s="78"/>
      <c r="L82" s="79"/>
      <c r="M82" s="80">
        <v>9751</v>
      </c>
      <c r="N82" s="80">
        <v>0</v>
      </c>
      <c r="O82" s="80">
        <f t="shared" si="0"/>
        <v>9751</v>
      </c>
    </row>
    <row r="83" spans="1:15" s="60" customFormat="1" ht="24.75" customHeight="1">
      <c r="A83" s="89"/>
      <c r="B83" s="90" t="s">
        <v>189</v>
      </c>
      <c r="C83" s="102" t="s">
        <v>11</v>
      </c>
      <c r="D83" s="102" t="s">
        <v>33</v>
      </c>
      <c r="E83" s="102" t="s">
        <v>21</v>
      </c>
      <c r="F83" s="102" t="s">
        <v>190</v>
      </c>
      <c r="G83" s="102" t="s">
        <v>213</v>
      </c>
      <c r="H83" s="87"/>
      <c r="I83" s="91"/>
      <c r="J83" s="91"/>
      <c r="K83" s="91"/>
      <c r="L83" s="92"/>
      <c r="M83" s="107">
        <v>0</v>
      </c>
      <c r="N83" s="107">
        <v>0</v>
      </c>
      <c r="O83" s="80">
        <v>430.5</v>
      </c>
    </row>
    <row r="84" spans="1:15" s="60" customFormat="1" ht="28.5" customHeight="1">
      <c r="A84" s="97"/>
      <c r="B84" s="88" t="s">
        <v>8</v>
      </c>
      <c r="C84" s="82" t="s">
        <v>11</v>
      </c>
      <c r="D84" s="82" t="s">
        <v>39</v>
      </c>
      <c r="E84" s="82" t="s">
        <v>4</v>
      </c>
      <c r="F84" s="82"/>
      <c r="G84" s="82"/>
      <c r="H84" s="77"/>
      <c r="I84" s="83"/>
      <c r="J84" s="83"/>
      <c r="K84" s="83"/>
      <c r="L84" s="84"/>
      <c r="M84" s="85">
        <f>SUM(M85:M87)</f>
        <v>1215</v>
      </c>
      <c r="N84" s="85">
        <f>SUM(N85:N87)</f>
        <v>0</v>
      </c>
      <c r="O84" s="85">
        <f>SUM(O85:O87)</f>
        <v>4015</v>
      </c>
    </row>
    <row r="85" spans="1:15" s="60" customFormat="1" ht="37.5" customHeight="1">
      <c r="A85" s="94"/>
      <c r="B85" s="90" t="s">
        <v>78</v>
      </c>
      <c r="C85" s="75" t="s">
        <v>11</v>
      </c>
      <c r="D85" s="75" t="s">
        <v>39</v>
      </c>
      <c r="E85" s="75" t="s">
        <v>4</v>
      </c>
      <c r="F85" s="75" t="s">
        <v>79</v>
      </c>
      <c r="G85" s="75" t="s">
        <v>10</v>
      </c>
      <c r="H85" s="77"/>
      <c r="I85" s="78"/>
      <c r="J85" s="78"/>
      <c r="K85" s="78"/>
      <c r="L85" s="79"/>
      <c r="M85" s="80">
        <v>800</v>
      </c>
      <c r="N85" s="80"/>
      <c r="O85" s="80">
        <v>1150</v>
      </c>
    </row>
    <row r="86" spans="1:15" s="96" customFormat="1" ht="33" customHeight="1">
      <c r="A86" s="94"/>
      <c r="B86" s="101" t="s">
        <v>99</v>
      </c>
      <c r="C86" s="102" t="s">
        <v>11</v>
      </c>
      <c r="D86" s="102" t="s">
        <v>39</v>
      </c>
      <c r="E86" s="102" t="s">
        <v>24</v>
      </c>
      <c r="F86" s="102" t="s">
        <v>22</v>
      </c>
      <c r="G86" s="75" t="s">
        <v>10</v>
      </c>
      <c r="H86" s="77"/>
      <c r="I86" s="78"/>
      <c r="J86" s="78"/>
      <c r="K86" s="78"/>
      <c r="L86" s="79"/>
      <c r="M86" s="80">
        <v>415</v>
      </c>
      <c r="N86" s="80">
        <v>0</v>
      </c>
      <c r="O86" s="80">
        <f aca="true" t="shared" si="1" ref="O86:O110">M86+N86</f>
        <v>415</v>
      </c>
    </row>
    <row r="87" spans="1:15" s="96" customFormat="1" ht="27.75" customHeight="1">
      <c r="A87" s="94"/>
      <c r="B87" s="101" t="s">
        <v>182</v>
      </c>
      <c r="C87" s="102" t="s">
        <v>11</v>
      </c>
      <c r="D87" s="102" t="s">
        <v>39</v>
      </c>
      <c r="E87" s="102" t="s">
        <v>24</v>
      </c>
      <c r="F87" s="102" t="s">
        <v>183</v>
      </c>
      <c r="G87" s="75" t="s">
        <v>184</v>
      </c>
      <c r="H87" s="77"/>
      <c r="I87" s="78"/>
      <c r="J87" s="78"/>
      <c r="K87" s="78"/>
      <c r="L87" s="79"/>
      <c r="M87" s="80">
        <v>0</v>
      </c>
      <c r="N87" s="80"/>
      <c r="O87" s="80">
        <v>2450</v>
      </c>
    </row>
    <row r="88" spans="1:16" s="99" customFormat="1" ht="20.25" customHeight="1">
      <c r="A88" s="29"/>
      <c r="B88" s="88" t="s">
        <v>165</v>
      </c>
      <c r="C88" s="30" t="s">
        <v>11</v>
      </c>
      <c r="D88" s="30" t="s">
        <v>40</v>
      </c>
      <c r="E88" s="30" t="s">
        <v>4</v>
      </c>
      <c r="F88" s="30" t="s">
        <v>163</v>
      </c>
      <c r="G88" s="32" t="s">
        <v>164</v>
      </c>
      <c r="H88" s="32"/>
      <c r="I88" s="32"/>
      <c r="J88" s="32"/>
      <c r="K88" s="32"/>
      <c r="L88" s="32"/>
      <c r="M88" s="100">
        <v>21851</v>
      </c>
      <c r="N88" s="100"/>
      <c r="O88" s="85">
        <f t="shared" si="1"/>
        <v>21851</v>
      </c>
      <c r="P88" s="2"/>
    </row>
    <row r="89" spans="1:15" s="99" customFormat="1" ht="20.25" customHeight="1">
      <c r="A89" s="97"/>
      <c r="B89" s="98" t="s">
        <v>74</v>
      </c>
      <c r="C89" s="82" t="s">
        <v>11</v>
      </c>
      <c r="D89" s="82" t="s">
        <v>41</v>
      </c>
      <c r="E89" s="82"/>
      <c r="F89" s="82"/>
      <c r="G89" s="82"/>
      <c r="H89" s="77"/>
      <c r="I89" s="83"/>
      <c r="J89" s="83"/>
      <c r="K89" s="83"/>
      <c r="L89" s="84"/>
      <c r="M89" s="85">
        <f>SUM(M90:M90)</f>
        <v>36263</v>
      </c>
      <c r="N89" s="85">
        <f>SUM(N90:N90)</f>
        <v>370</v>
      </c>
      <c r="O89" s="85">
        <f>O90</f>
        <v>36382</v>
      </c>
    </row>
    <row r="90" spans="1:15" s="60" customFormat="1" ht="30" customHeight="1">
      <c r="A90" s="94"/>
      <c r="B90" s="95" t="s">
        <v>144</v>
      </c>
      <c r="C90" s="75" t="s">
        <v>11</v>
      </c>
      <c r="D90" s="75" t="s">
        <v>41</v>
      </c>
      <c r="E90" s="75" t="s">
        <v>4</v>
      </c>
      <c r="F90" s="75" t="s">
        <v>76</v>
      </c>
      <c r="G90" s="75" t="s">
        <v>12</v>
      </c>
      <c r="H90" s="86"/>
      <c r="I90" s="78"/>
      <c r="J90" s="78"/>
      <c r="K90" s="78"/>
      <c r="L90" s="79"/>
      <c r="M90" s="80">
        <v>36263</v>
      </c>
      <c r="N90" s="80">
        <v>370</v>
      </c>
      <c r="O90" s="80">
        <v>36382</v>
      </c>
    </row>
    <row r="91" spans="1:15" s="99" customFormat="1" ht="20.25" customHeight="1">
      <c r="A91" s="103">
        <v>2</v>
      </c>
      <c r="B91" s="70" t="s">
        <v>9</v>
      </c>
      <c r="C91" s="82" t="s">
        <v>11</v>
      </c>
      <c r="D91" s="82" t="s">
        <v>29</v>
      </c>
      <c r="E91" s="82"/>
      <c r="F91" s="82"/>
      <c r="G91" s="82"/>
      <c r="H91" s="77"/>
      <c r="I91" s="83"/>
      <c r="J91" s="83"/>
      <c r="K91" s="83"/>
      <c r="L91" s="84"/>
      <c r="M91" s="85">
        <f>M92+M95</f>
        <v>416335.441</v>
      </c>
      <c r="N91" s="85">
        <f>N92+N95+N98</f>
        <v>0</v>
      </c>
      <c r="O91" s="80">
        <f t="shared" si="1"/>
        <v>416335.441</v>
      </c>
    </row>
    <row r="92" spans="1:15" s="60" customFormat="1" ht="41.25" customHeight="1">
      <c r="A92" s="73"/>
      <c r="B92" s="74" t="s">
        <v>117</v>
      </c>
      <c r="C92" s="102" t="s">
        <v>11</v>
      </c>
      <c r="D92" s="102" t="s">
        <v>29</v>
      </c>
      <c r="E92" s="102" t="s">
        <v>4</v>
      </c>
      <c r="F92" s="102" t="s">
        <v>81</v>
      </c>
      <c r="G92" s="102"/>
      <c r="H92" s="86"/>
      <c r="I92" s="78"/>
      <c r="J92" s="78"/>
      <c r="K92" s="78"/>
      <c r="L92" s="79"/>
      <c r="M92" s="85">
        <v>54004.88</v>
      </c>
      <c r="N92" s="85">
        <v>0</v>
      </c>
      <c r="O92" s="80">
        <f t="shared" si="1"/>
        <v>54004.88</v>
      </c>
    </row>
    <row r="93" spans="1:15" s="60" customFormat="1" ht="41.25" customHeight="1">
      <c r="A93" s="73"/>
      <c r="B93" s="74" t="s">
        <v>117</v>
      </c>
      <c r="C93" s="102" t="s">
        <v>11</v>
      </c>
      <c r="D93" s="102" t="s">
        <v>29</v>
      </c>
      <c r="E93" s="102" t="s">
        <v>4</v>
      </c>
      <c r="F93" s="102" t="s">
        <v>81</v>
      </c>
      <c r="G93" s="102" t="s">
        <v>11</v>
      </c>
      <c r="H93" s="86"/>
      <c r="I93" s="78"/>
      <c r="J93" s="78"/>
      <c r="K93" s="78"/>
      <c r="L93" s="79"/>
      <c r="M93" s="80">
        <v>54004.58</v>
      </c>
      <c r="N93" s="80">
        <v>0</v>
      </c>
      <c r="O93" s="80">
        <v>54004.88</v>
      </c>
    </row>
    <row r="94" spans="1:15" s="60" customFormat="1" ht="25.5" customHeight="1">
      <c r="A94" s="73"/>
      <c r="B94" s="74" t="s">
        <v>168</v>
      </c>
      <c r="C94" s="102" t="s">
        <v>11</v>
      </c>
      <c r="D94" s="102" t="s">
        <v>29</v>
      </c>
      <c r="E94" s="102" t="s">
        <v>4</v>
      </c>
      <c r="F94" s="102" t="s">
        <v>81</v>
      </c>
      <c r="G94" s="102" t="s">
        <v>11</v>
      </c>
      <c r="H94" s="86"/>
      <c r="I94" s="78"/>
      <c r="J94" s="78"/>
      <c r="K94" s="78"/>
      <c r="L94" s="79"/>
      <c r="M94" s="80">
        <v>49518.58</v>
      </c>
      <c r="N94" s="80">
        <v>0</v>
      </c>
      <c r="O94" s="80">
        <f t="shared" si="1"/>
        <v>49518.58</v>
      </c>
    </row>
    <row r="95" spans="1:15" s="60" customFormat="1" ht="41.25" customHeight="1">
      <c r="A95" s="73"/>
      <c r="B95" s="74" t="s">
        <v>118</v>
      </c>
      <c r="C95" s="102" t="s">
        <v>11</v>
      </c>
      <c r="D95" s="102" t="s">
        <v>29</v>
      </c>
      <c r="E95" s="102" t="s">
        <v>19</v>
      </c>
      <c r="F95" s="102" t="s">
        <v>171</v>
      </c>
      <c r="G95" s="102" t="s">
        <v>172</v>
      </c>
      <c r="H95" s="86"/>
      <c r="I95" s="78"/>
      <c r="J95" s="78"/>
      <c r="K95" s="78"/>
      <c r="L95" s="79"/>
      <c r="M95" s="100">
        <f>M96+M98</f>
        <v>362330.561</v>
      </c>
      <c r="N95" s="100">
        <f>N96</f>
        <v>0</v>
      </c>
      <c r="O95" s="80">
        <f t="shared" si="1"/>
        <v>362330.561</v>
      </c>
    </row>
    <row r="96" spans="1:15" s="60" customFormat="1" ht="41.25" customHeight="1">
      <c r="A96" s="73"/>
      <c r="B96" s="74" t="s">
        <v>118</v>
      </c>
      <c r="C96" s="102" t="s">
        <v>11</v>
      </c>
      <c r="D96" s="102" t="s">
        <v>29</v>
      </c>
      <c r="E96" s="102" t="s">
        <v>19</v>
      </c>
      <c r="F96" s="102" t="s">
        <v>82</v>
      </c>
      <c r="G96" s="102" t="s">
        <v>11</v>
      </c>
      <c r="H96" s="86"/>
      <c r="I96" s="78"/>
      <c r="J96" s="78"/>
      <c r="K96" s="78"/>
      <c r="L96" s="79"/>
      <c r="M96" s="107">
        <v>288323.561</v>
      </c>
      <c r="N96" s="80">
        <v>0</v>
      </c>
      <c r="O96" s="80">
        <f t="shared" si="1"/>
        <v>288323.561</v>
      </c>
    </row>
    <row r="97" spans="1:15" s="60" customFormat="1" ht="18.75" customHeight="1">
      <c r="A97" s="73"/>
      <c r="B97" s="74" t="s">
        <v>136</v>
      </c>
      <c r="C97" s="102" t="s">
        <v>11</v>
      </c>
      <c r="D97" s="102" t="s">
        <v>29</v>
      </c>
      <c r="E97" s="102" t="s">
        <v>19</v>
      </c>
      <c r="F97" s="102" t="s">
        <v>82</v>
      </c>
      <c r="G97" s="102" t="s">
        <v>11</v>
      </c>
      <c r="H97" s="86"/>
      <c r="I97" s="78"/>
      <c r="J97" s="78"/>
      <c r="K97" s="78"/>
      <c r="L97" s="79"/>
      <c r="M97" s="107">
        <v>274559</v>
      </c>
      <c r="N97" s="80">
        <v>0</v>
      </c>
      <c r="O97" s="80">
        <f t="shared" si="1"/>
        <v>274559</v>
      </c>
    </row>
    <row r="98" spans="1:15" s="60" customFormat="1" ht="41.25" customHeight="1">
      <c r="A98" s="73"/>
      <c r="B98" s="74" t="s">
        <v>137</v>
      </c>
      <c r="C98" s="102" t="s">
        <v>11</v>
      </c>
      <c r="D98" s="102" t="s">
        <v>29</v>
      </c>
      <c r="E98" s="102" t="s">
        <v>19</v>
      </c>
      <c r="F98" s="102" t="s">
        <v>83</v>
      </c>
      <c r="G98" s="102" t="s">
        <v>11</v>
      </c>
      <c r="H98" s="86"/>
      <c r="I98" s="78"/>
      <c r="J98" s="78"/>
      <c r="K98" s="78"/>
      <c r="L98" s="79"/>
      <c r="M98" s="107">
        <v>74007</v>
      </c>
      <c r="N98" s="80">
        <v>0</v>
      </c>
      <c r="O98" s="80">
        <f t="shared" si="1"/>
        <v>74007</v>
      </c>
    </row>
    <row r="99" spans="1:15" s="99" customFormat="1" ht="20.25" customHeight="1">
      <c r="A99" s="29">
        <v>3</v>
      </c>
      <c r="B99" s="88" t="s">
        <v>145</v>
      </c>
      <c r="C99" s="30" t="s">
        <v>11</v>
      </c>
      <c r="D99" s="32"/>
      <c r="E99" s="32"/>
      <c r="F99" s="30"/>
      <c r="G99" s="32"/>
      <c r="H99" s="32"/>
      <c r="I99" s="32"/>
      <c r="J99" s="32"/>
      <c r="K99" s="32"/>
      <c r="L99" s="33"/>
      <c r="M99" s="100">
        <f>M100</f>
        <v>2300</v>
      </c>
      <c r="N99" s="100">
        <f>N100</f>
        <v>0</v>
      </c>
      <c r="O99" s="80">
        <f t="shared" si="1"/>
        <v>2300</v>
      </c>
    </row>
    <row r="100" spans="1:15" s="60" customFormat="1" ht="20.25" customHeight="1">
      <c r="A100" s="89"/>
      <c r="B100" s="90" t="s">
        <v>146</v>
      </c>
      <c r="C100" s="30" t="s">
        <v>11</v>
      </c>
      <c r="D100" s="102" t="s">
        <v>28</v>
      </c>
      <c r="E100" s="102" t="s">
        <v>19</v>
      </c>
      <c r="F100" s="102"/>
      <c r="G100" s="102"/>
      <c r="H100" s="87"/>
      <c r="I100" s="91"/>
      <c r="J100" s="91"/>
      <c r="K100" s="91"/>
      <c r="L100" s="92"/>
      <c r="M100" s="107">
        <v>2300</v>
      </c>
      <c r="N100" s="107">
        <v>0</v>
      </c>
      <c r="O100" s="80">
        <f t="shared" si="1"/>
        <v>2300</v>
      </c>
    </row>
    <row r="101" spans="1:15" s="60" customFormat="1" ht="40.5" customHeight="1">
      <c r="A101" s="89"/>
      <c r="B101" s="90" t="s">
        <v>147</v>
      </c>
      <c r="C101" s="30" t="s">
        <v>11</v>
      </c>
      <c r="D101" s="102" t="s">
        <v>28</v>
      </c>
      <c r="E101" s="102" t="s">
        <v>19</v>
      </c>
      <c r="F101" s="102" t="s">
        <v>86</v>
      </c>
      <c r="G101" s="91" t="s">
        <v>114</v>
      </c>
      <c r="H101" s="91"/>
      <c r="I101" s="91"/>
      <c r="J101" s="91"/>
      <c r="K101" s="91"/>
      <c r="L101" s="92"/>
      <c r="M101" s="107">
        <v>2300</v>
      </c>
      <c r="N101" s="107">
        <v>0</v>
      </c>
      <c r="O101" s="80">
        <f t="shared" si="1"/>
        <v>2300</v>
      </c>
    </row>
    <row r="102" spans="1:15" s="60" customFormat="1" ht="54.75" customHeight="1">
      <c r="A102" s="73">
        <v>4</v>
      </c>
      <c r="B102" s="81" t="s">
        <v>130</v>
      </c>
      <c r="C102" s="82" t="s">
        <v>11</v>
      </c>
      <c r="D102" s="82" t="s">
        <v>4</v>
      </c>
      <c r="E102" s="82" t="s">
        <v>15</v>
      </c>
      <c r="F102" s="82"/>
      <c r="G102" s="82"/>
      <c r="H102" s="77" t="e">
        <f>SUM(#REF!+#REF!+#REF!)</f>
        <v>#REF!</v>
      </c>
      <c r="I102" s="83"/>
      <c r="J102" s="83"/>
      <c r="K102" s="83"/>
      <c r="L102" s="84"/>
      <c r="M102" s="85">
        <f>M103+M104+M105</f>
        <v>2738.3</v>
      </c>
      <c r="N102" s="85">
        <f>N103+N104+N105</f>
        <v>0</v>
      </c>
      <c r="O102" s="80">
        <f t="shared" si="1"/>
        <v>2738.3</v>
      </c>
    </row>
    <row r="103" spans="1:15" s="60" customFormat="1" ht="18" customHeight="1">
      <c r="A103" s="73"/>
      <c r="B103" s="74" t="s">
        <v>49</v>
      </c>
      <c r="C103" s="75" t="s">
        <v>11</v>
      </c>
      <c r="D103" s="75" t="s">
        <v>4</v>
      </c>
      <c r="E103" s="75" t="s">
        <v>15</v>
      </c>
      <c r="F103" s="75" t="s">
        <v>17</v>
      </c>
      <c r="G103" s="76" t="s">
        <v>10</v>
      </c>
      <c r="H103" s="86"/>
      <c r="I103" s="78"/>
      <c r="J103" s="78"/>
      <c r="K103" s="78"/>
      <c r="L103" s="79"/>
      <c r="M103" s="80">
        <v>1135</v>
      </c>
      <c r="N103" s="80">
        <v>0</v>
      </c>
      <c r="O103" s="80">
        <f t="shared" si="1"/>
        <v>1135</v>
      </c>
    </row>
    <row r="104" spans="1:15" s="60" customFormat="1" ht="20.25" customHeight="1">
      <c r="A104" s="73"/>
      <c r="B104" s="74" t="s">
        <v>49</v>
      </c>
      <c r="C104" s="75" t="s">
        <v>11</v>
      </c>
      <c r="D104" s="75" t="s">
        <v>4</v>
      </c>
      <c r="E104" s="75" t="s">
        <v>15</v>
      </c>
      <c r="F104" s="75" t="s">
        <v>20</v>
      </c>
      <c r="G104" s="75" t="s">
        <v>10</v>
      </c>
      <c r="H104" s="77" t="e">
        <f>SUM(#REF!)</f>
        <v>#REF!</v>
      </c>
      <c r="I104" s="78"/>
      <c r="J104" s="78"/>
      <c r="K104" s="78"/>
      <c r="L104" s="79"/>
      <c r="M104" s="80">
        <v>895</v>
      </c>
      <c r="N104" s="80">
        <v>0</v>
      </c>
      <c r="O104" s="80">
        <f t="shared" si="1"/>
        <v>895</v>
      </c>
    </row>
    <row r="105" spans="1:15" s="60" customFormat="1" ht="20.25" customHeight="1">
      <c r="A105" s="73"/>
      <c r="B105" s="74" t="s">
        <v>49</v>
      </c>
      <c r="C105" s="75" t="s">
        <v>11</v>
      </c>
      <c r="D105" s="75" t="s">
        <v>4</v>
      </c>
      <c r="E105" s="75" t="s">
        <v>15</v>
      </c>
      <c r="F105" s="75" t="s">
        <v>22</v>
      </c>
      <c r="G105" s="75" t="s">
        <v>10</v>
      </c>
      <c r="H105" s="77" t="e">
        <f>SUM(#REF!)</f>
        <v>#REF!</v>
      </c>
      <c r="I105" s="78"/>
      <c r="J105" s="78"/>
      <c r="K105" s="78"/>
      <c r="L105" s="79"/>
      <c r="M105" s="80">
        <v>708.3</v>
      </c>
      <c r="N105" s="80">
        <v>0</v>
      </c>
      <c r="O105" s="80">
        <f t="shared" si="1"/>
        <v>708.3</v>
      </c>
    </row>
    <row r="106" spans="1:15" s="106" customFormat="1" ht="42.75" customHeight="1">
      <c r="A106" s="29">
        <v>5</v>
      </c>
      <c r="B106" s="81" t="s">
        <v>97</v>
      </c>
      <c r="C106" s="82" t="s">
        <v>11</v>
      </c>
      <c r="D106" s="82" t="s">
        <v>4</v>
      </c>
      <c r="E106" s="82" t="s">
        <v>5</v>
      </c>
      <c r="F106" s="82" t="s">
        <v>6</v>
      </c>
      <c r="G106" s="82" t="s">
        <v>10</v>
      </c>
      <c r="H106" s="77">
        <v>1413.3</v>
      </c>
      <c r="I106" s="83"/>
      <c r="J106" s="83"/>
      <c r="K106" s="83"/>
      <c r="L106" s="84"/>
      <c r="M106" s="85">
        <v>915</v>
      </c>
      <c r="N106" s="85">
        <v>0</v>
      </c>
      <c r="O106" s="80">
        <f t="shared" si="1"/>
        <v>915</v>
      </c>
    </row>
    <row r="107" spans="1:15" s="106" customFormat="1" ht="28.5" customHeight="1">
      <c r="A107" s="121">
        <v>6</v>
      </c>
      <c r="B107" s="122" t="s">
        <v>100</v>
      </c>
      <c r="C107" s="30" t="s">
        <v>11</v>
      </c>
      <c r="D107" s="30" t="s">
        <v>4</v>
      </c>
      <c r="E107" s="30" t="s">
        <v>5</v>
      </c>
      <c r="F107" s="30" t="s">
        <v>22</v>
      </c>
      <c r="G107" s="32" t="s">
        <v>10</v>
      </c>
      <c r="H107" s="32"/>
      <c r="I107" s="32"/>
      <c r="J107" s="32"/>
      <c r="K107" s="32"/>
      <c r="L107" s="33"/>
      <c r="M107" s="112">
        <v>6686.1</v>
      </c>
      <c r="N107" s="85">
        <v>0</v>
      </c>
      <c r="O107" s="80">
        <f t="shared" si="1"/>
        <v>6686.1</v>
      </c>
    </row>
    <row r="108" spans="1:15" s="96" customFormat="1" ht="24.75" customHeight="1">
      <c r="A108" s="94">
        <v>7</v>
      </c>
      <c r="B108" s="88" t="s">
        <v>87</v>
      </c>
      <c r="C108" s="30" t="s">
        <v>11</v>
      </c>
      <c r="D108" s="113"/>
      <c r="E108" s="113"/>
      <c r="F108" s="113"/>
      <c r="G108" s="113"/>
      <c r="H108" s="114"/>
      <c r="I108" s="94"/>
      <c r="J108" s="94"/>
      <c r="K108" s="94"/>
      <c r="L108" s="94"/>
      <c r="M108" s="112">
        <f>M110+M112</f>
        <v>15204</v>
      </c>
      <c r="N108" s="112">
        <f>N110+N112</f>
        <v>0</v>
      </c>
      <c r="O108" s="85">
        <f>O110+O112</f>
        <v>22301.229</v>
      </c>
    </row>
    <row r="109" spans="1:15" s="60" customFormat="1" ht="36">
      <c r="A109" s="89"/>
      <c r="B109" s="90" t="s">
        <v>90</v>
      </c>
      <c r="C109" s="30" t="s">
        <v>11</v>
      </c>
      <c r="D109" s="102" t="s">
        <v>24</v>
      </c>
      <c r="E109" s="102" t="s">
        <v>24</v>
      </c>
      <c r="F109" s="30"/>
      <c r="G109" s="91"/>
      <c r="H109" s="91"/>
      <c r="I109" s="91"/>
      <c r="J109" s="91"/>
      <c r="K109" s="91"/>
      <c r="L109" s="92"/>
      <c r="M109" s="107">
        <v>1184</v>
      </c>
      <c r="N109" s="107">
        <v>0</v>
      </c>
      <c r="O109" s="80">
        <f t="shared" si="1"/>
        <v>1184</v>
      </c>
    </row>
    <row r="110" spans="1:15" s="96" customFormat="1" ht="20.25" customHeight="1">
      <c r="A110" s="94"/>
      <c r="B110" s="74" t="s">
        <v>63</v>
      </c>
      <c r="C110" s="30" t="s">
        <v>11</v>
      </c>
      <c r="D110" s="102" t="s">
        <v>24</v>
      </c>
      <c r="E110" s="102" t="s">
        <v>24</v>
      </c>
      <c r="F110" s="102" t="s">
        <v>31</v>
      </c>
      <c r="G110" s="102" t="s">
        <v>11</v>
      </c>
      <c r="H110" s="91"/>
      <c r="I110" s="91"/>
      <c r="J110" s="91"/>
      <c r="K110" s="91"/>
      <c r="L110" s="92"/>
      <c r="M110" s="107">
        <v>1184</v>
      </c>
      <c r="N110" s="107">
        <v>0</v>
      </c>
      <c r="O110" s="80">
        <f t="shared" si="1"/>
        <v>1184</v>
      </c>
    </row>
    <row r="111" spans="1:15" s="96" customFormat="1" ht="20.25" customHeight="1">
      <c r="A111" s="89"/>
      <c r="B111" s="90" t="s">
        <v>88</v>
      </c>
      <c r="C111" s="30" t="s">
        <v>11</v>
      </c>
      <c r="D111" s="102" t="s">
        <v>33</v>
      </c>
      <c r="E111" s="102" t="s">
        <v>15</v>
      </c>
      <c r="F111" s="102" t="s">
        <v>113</v>
      </c>
      <c r="G111" s="102"/>
      <c r="H111" s="91"/>
      <c r="I111" s="91"/>
      <c r="J111" s="91"/>
      <c r="K111" s="91"/>
      <c r="L111" s="92"/>
      <c r="M111" s="107">
        <v>14020</v>
      </c>
      <c r="N111" s="107"/>
      <c r="O111" s="80">
        <v>21117.229</v>
      </c>
    </row>
    <row r="112" spans="1:16" s="60" customFormat="1" ht="18">
      <c r="A112" s="89"/>
      <c r="B112" s="90" t="s">
        <v>80</v>
      </c>
      <c r="C112" s="30" t="s">
        <v>11</v>
      </c>
      <c r="D112" s="102" t="s">
        <v>33</v>
      </c>
      <c r="E112" s="102" t="s">
        <v>15</v>
      </c>
      <c r="F112" s="102" t="s">
        <v>113</v>
      </c>
      <c r="G112" s="102" t="s">
        <v>14</v>
      </c>
      <c r="H112" s="91"/>
      <c r="I112" s="91"/>
      <c r="J112" s="91"/>
      <c r="K112" s="91"/>
      <c r="L112" s="92"/>
      <c r="M112" s="107">
        <v>14020</v>
      </c>
      <c r="N112" s="107"/>
      <c r="O112" s="80">
        <v>21117.229</v>
      </c>
      <c r="P112" s="115"/>
    </row>
    <row r="113" spans="2:16" ht="15.75" customHeight="1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67"/>
    </row>
    <row r="114" spans="2:16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67"/>
    </row>
    <row r="115" spans="2:16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67"/>
    </row>
    <row r="116" spans="2:16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67"/>
    </row>
    <row r="117" spans="2:16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67"/>
    </row>
    <row r="118" spans="2:15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2:15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2:15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2:15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2:15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2:15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2:15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2:15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2:15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2:15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2:15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2:15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2:15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2:15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2:15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2:15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2:15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2:15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2:15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2:15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2:15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2:15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2:15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2:15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2:15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2:15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2:15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2:15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2:15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2:15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2:15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2:15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2:15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2:15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2:15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2:15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2:15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2:15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2:15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2:15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2:15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2:15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2:15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2:15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2:15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2:15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2:15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2:15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2:15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</sheetData>
  <sheetProtection/>
  <mergeCells count="10">
    <mergeCell ref="P15:Q15"/>
    <mergeCell ref="A11:M11"/>
    <mergeCell ref="A10:M10"/>
    <mergeCell ref="A9:M9"/>
    <mergeCell ref="C3:Q3"/>
    <mergeCell ref="C4:Q4"/>
    <mergeCell ref="C6:Q6"/>
    <mergeCell ref="C5:Q5"/>
    <mergeCell ref="C7:Q7"/>
    <mergeCell ref="F8:M8"/>
  </mergeCells>
  <printOptions horizontalCentered="1"/>
  <pageMargins left="0.15748031496062992" right="0.1968503937007874" top="0.2755905511811024" bottom="0.2755905511811024" header="0.1968503937007874" footer="0"/>
  <pageSetup fitToHeight="3" horizontalDpi="600" verticalDpi="600" orientation="portrait" paperSize="9" scale="50" r:id="rId1"/>
  <rowBreaks count="1" manualBreakCount="1">
    <brk id="1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O153"/>
  <sheetViews>
    <sheetView view="pageBreakPreview" zoomScale="70" zoomScaleNormal="75" zoomScaleSheetLayoutView="70" zoomScalePageLayoutView="0" workbookViewId="0" topLeftCell="A9">
      <selection activeCell="N84" sqref="N84"/>
    </sheetView>
  </sheetViews>
  <sheetFormatPr defaultColWidth="9.00390625" defaultRowHeight="12.75"/>
  <cols>
    <col min="1" max="1" width="4.00390625" style="0" customWidth="1"/>
    <col min="2" max="2" width="66.625" style="0" customWidth="1"/>
    <col min="3" max="3" width="9.875" style="0" customWidth="1"/>
    <col min="4" max="4" width="9.00390625" style="0" customWidth="1"/>
    <col min="5" max="5" width="11.375" style="0" customWidth="1"/>
    <col min="6" max="6" width="7.25390625" style="0" customWidth="1"/>
    <col min="7" max="7" width="17.625" style="0" hidden="1" customWidth="1"/>
    <col min="8" max="8" width="0.12890625" style="0" hidden="1" customWidth="1"/>
    <col min="9" max="9" width="15.875" style="0" hidden="1" customWidth="1"/>
    <col min="10" max="10" width="0.37109375" style="0" hidden="1" customWidth="1"/>
    <col min="11" max="11" width="13.875" style="0" hidden="1" customWidth="1"/>
    <col min="12" max="12" width="16.00390625" style="0" hidden="1" customWidth="1"/>
    <col min="13" max="13" width="15.125" style="0" customWidth="1"/>
    <col min="14" max="14" width="15.00390625" style="0" customWidth="1"/>
    <col min="15" max="15" width="22.125" style="0" customWidth="1"/>
  </cols>
  <sheetData>
    <row r="1" ht="19.5" customHeight="1"/>
    <row r="2" spans="1:14" ht="18">
      <c r="A2" s="2"/>
      <c r="B2" s="4"/>
      <c r="C2" s="3"/>
      <c r="D2" s="21"/>
      <c r="E2" s="71" t="s">
        <v>110</v>
      </c>
      <c r="F2" s="10"/>
      <c r="G2" s="11"/>
      <c r="H2" s="72"/>
      <c r="I2" s="72"/>
      <c r="J2" s="72"/>
      <c r="K2" s="72"/>
      <c r="L2" s="11"/>
      <c r="M2" s="8"/>
      <c r="N2" s="8"/>
    </row>
    <row r="3" spans="1:15" ht="22.5" customHeight="1">
      <c r="A3" s="2"/>
      <c r="B3" s="4"/>
      <c r="C3" s="132" t="s">
        <v>203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22.5" customHeight="1">
      <c r="A4" s="2"/>
      <c r="B4" s="4"/>
      <c r="C4" s="132" t="s">
        <v>199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</row>
    <row r="5" spans="1:15" ht="22.5" customHeight="1">
      <c r="A5" s="2"/>
      <c r="C5" s="132" t="s">
        <v>200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ht="22.5" customHeight="1">
      <c r="A6" s="2"/>
      <c r="C6" s="132" t="s">
        <v>201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15" ht="22.5" customHeight="1">
      <c r="A7" s="7"/>
      <c r="C7" s="133" t="s">
        <v>202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</row>
    <row r="8" spans="1:12" ht="15">
      <c r="A8" s="7"/>
      <c r="D8" s="12"/>
      <c r="E8" s="134"/>
      <c r="F8" s="134"/>
      <c r="G8" s="134"/>
      <c r="H8" s="134"/>
      <c r="I8" s="134"/>
      <c r="J8" s="134"/>
      <c r="K8" s="134"/>
      <c r="L8" s="134"/>
    </row>
    <row r="9" spans="1:12" ht="15.7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</row>
    <row r="10" spans="1:14" ht="15.75" customHeight="1">
      <c r="A10" s="68" t="s">
        <v>154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9"/>
      <c r="M10" s="69"/>
      <c r="N10" s="69"/>
    </row>
    <row r="11" spans="1:14" ht="18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9"/>
      <c r="M11" s="69"/>
      <c r="N11" s="69"/>
    </row>
    <row r="12" spans="1:14" ht="18">
      <c r="A12" s="2"/>
      <c r="B12" s="5"/>
      <c r="C12" s="6"/>
      <c r="D12" s="6"/>
      <c r="L12" s="13"/>
      <c r="M12" s="13"/>
      <c r="N12" s="13" t="s">
        <v>45</v>
      </c>
    </row>
    <row r="13" spans="1:14" s="19" customFormat="1" ht="52.5" customHeight="1">
      <c r="A13" s="14"/>
      <c r="B13" s="14" t="s">
        <v>37</v>
      </c>
      <c r="C13" s="14" t="s">
        <v>2</v>
      </c>
      <c r="D13" s="15" t="s">
        <v>38</v>
      </c>
      <c r="E13" s="15" t="s">
        <v>46</v>
      </c>
      <c r="F13" s="15" t="s">
        <v>35</v>
      </c>
      <c r="G13" s="16" t="s">
        <v>1</v>
      </c>
      <c r="H13" s="17"/>
      <c r="I13" s="17"/>
      <c r="J13" s="17"/>
      <c r="K13" s="18"/>
      <c r="L13" s="15" t="s">
        <v>155</v>
      </c>
      <c r="M13" s="15" t="s">
        <v>196</v>
      </c>
      <c r="N13" s="15" t="s">
        <v>197</v>
      </c>
    </row>
    <row r="14" spans="1:14" s="19" customFormat="1" ht="14.25" customHeight="1">
      <c r="A14" s="20"/>
      <c r="B14" s="17">
        <v>1</v>
      </c>
      <c r="C14" s="17">
        <v>3</v>
      </c>
      <c r="D14" s="17">
        <v>4</v>
      </c>
      <c r="E14" s="17">
        <v>5</v>
      </c>
      <c r="F14" s="17">
        <v>6</v>
      </c>
      <c r="G14" s="17"/>
      <c r="H14" s="17"/>
      <c r="I14" s="17"/>
      <c r="J14" s="17"/>
      <c r="K14" s="17"/>
      <c r="L14" s="17">
        <v>7</v>
      </c>
      <c r="M14" s="17">
        <v>8</v>
      </c>
      <c r="N14" s="17">
        <v>9</v>
      </c>
    </row>
    <row r="15" spans="1:14" s="22" customFormat="1" ht="20.25" customHeight="1">
      <c r="A15" s="25"/>
      <c r="B15" s="25" t="s">
        <v>47</v>
      </c>
      <c r="C15" s="26"/>
      <c r="D15" s="26"/>
      <c r="E15" s="26"/>
      <c r="F15" s="26"/>
      <c r="G15" s="27" t="e">
        <f>SUM(#REF!+#REF!+#REF!+G22+#REF!+#REF!+#REF!+#REF!+#REF!)</f>
        <v>#REF!</v>
      </c>
      <c r="H15" s="28"/>
      <c r="I15" s="28"/>
      <c r="J15" s="28"/>
      <c r="K15" s="28"/>
      <c r="L15" s="63" t="e">
        <f>L16+L43+L46+L56+L74+L83+L90+L94+L96+L35+L37+L99</f>
        <v>#REF!</v>
      </c>
      <c r="M15" s="63">
        <f>M16+M43+M46+M56+M74+M83+M90+M94+M96+M35+M37+M99</f>
        <v>0</v>
      </c>
      <c r="N15" s="63">
        <f>N16+N43+N46+N56+N74+N83+N90+N94+N96+N35+N37+N99</f>
        <v>711185.671</v>
      </c>
    </row>
    <row r="16" spans="1:14" s="1" customFormat="1" ht="21" customHeight="1">
      <c r="A16" s="23"/>
      <c r="B16" s="25" t="s">
        <v>0</v>
      </c>
      <c r="C16" s="26" t="s">
        <v>4</v>
      </c>
      <c r="D16" s="26"/>
      <c r="E16" s="26"/>
      <c r="F16" s="26"/>
      <c r="G16" s="27"/>
      <c r="H16" s="28"/>
      <c r="I16" s="28"/>
      <c r="J16" s="28"/>
      <c r="K16" s="28"/>
      <c r="L16" s="62">
        <f>L17+L18+L22+L26+L29+L31+L33</f>
        <v>49122.4</v>
      </c>
      <c r="M16" s="62">
        <f>M17+M18+M22+M26+M29+M31+M33</f>
        <v>-638</v>
      </c>
      <c r="N16" s="62">
        <f>N17+N18+N22+N26+N29+N31+N33</f>
        <v>41647.125</v>
      </c>
    </row>
    <row r="17" spans="1:14" s="1" customFormat="1" ht="38.25" customHeight="1">
      <c r="A17" s="34"/>
      <c r="B17" s="74" t="s">
        <v>148</v>
      </c>
      <c r="C17" s="36" t="s">
        <v>4</v>
      </c>
      <c r="D17" s="36" t="s">
        <v>19</v>
      </c>
      <c r="E17" s="36" t="s">
        <v>94</v>
      </c>
      <c r="F17" s="37" t="s">
        <v>10</v>
      </c>
      <c r="G17" s="38" t="e">
        <f>SUM(#REF!)</f>
        <v>#REF!</v>
      </c>
      <c r="H17" s="39"/>
      <c r="I17" s="39"/>
      <c r="J17" s="39"/>
      <c r="K17" s="39"/>
      <c r="L17" s="61">
        <v>1377</v>
      </c>
      <c r="M17" s="61"/>
      <c r="N17" s="62">
        <f aca="true" t="shared" si="0" ref="N17:N81">L17+M17</f>
        <v>1377</v>
      </c>
    </row>
    <row r="18" spans="1:14" s="1" customFormat="1" ht="36.75" customHeight="1">
      <c r="A18" s="34"/>
      <c r="B18" s="81" t="s">
        <v>130</v>
      </c>
      <c r="C18" s="41" t="s">
        <v>4</v>
      </c>
      <c r="D18" s="41" t="s">
        <v>15</v>
      </c>
      <c r="E18" s="41"/>
      <c r="F18" s="41"/>
      <c r="G18" s="38" t="e">
        <f>SUM(#REF!+#REF!+#REF!)</f>
        <v>#REF!</v>
      </c>
      <c r="H18" s="42"/>
      <c r="I18" s="42"/>
      <c r="J18" s="42"/>
      <c r="K18" s="42"/>
      <c r="L18" s="64">
        <f>L19+L20+L21</f>
        <v>2738.3</v>
      </c>
      <c r="M18" s="64">
        <f>M19+M20+M21</f>
        <v>0</v>
      </c>
      <c r="N18" s="62">
        <f t="shared" si="0"/>
        <v>2738.3</v>
      </c>
    </row>
    <row r="19" spans="1:14" s="1" customFormat="1" ht="18" customHeight="1">
      <c r="A19" s="34"/>
      <c r="B19" s="35" t="s">
        <v>49</v>
      </c>
      <c r="C19" s="36" t="s">
        <v>4</v>
      </c>
      <c r="D19" s="36" t="s">
        <v>15</v>
      </c>
      <c r="E19" s="36" t="s">
        <v>17</v>
      </c>
      <c r="F19" s="37" t="s">
        <v>10</v>
      </c>
      <c r="G19" s="43"/>
      <c r="H19" s="39"/>
      <c r="I19" s="39"/>
      <c r="J19" s="39"/>
      <c r="K19" s="39"/>
      <c r="L19" s="61">
        <v>1135</v>
      </c>
      <c r="M19" s="61"/>
      <c r="N19" s="62">
        <f t="shared" si="0"/>
        <v>1135</v>
      </c>
    </row>
    <row r="20" spans="1:14" s="1" customFormat="1" ht="20.25" customHeight="1">
      <c r="A20" s="34"/>
      <c r="B20" s="35" t="s">
        <v>49</v>
      </c>
      <c r="C20" s="36" t="s">
        <v>4</v>
      </c>
      <c r="D20" s="36" t="s">
        <v>15</v>
      </c>
      <c r="E20" s="36" t="s">
        <v>20</v>
      </c>
      <c r="F20" s="36" t="s">
        <v>10</v>
      </c>
      <c r="G20" s="38" t="e">
        <f>SUM(#REF!)</f>
        <v>#REF!</v>
      </c>
      <c r="H20" s="39"/>
      <c r="I20" s="39"/>
      <c r="J20" s="39"/>
      <c r="K20" s="39"/>
      <c r="L20" s="61">
        <v>895</v>
      </c>
      <c r="M20" s="61"/>
      <c r="N20" s="62">
        <f t="shared" si="0"/>
        <v>895</v>
      </c>
    </row>
    <row r="21" spans="1:14" s="1" customFormat="1" ht="20.25" customHeight="1">
      <c r="A21" s="34"/>
      <c r="B21" s="35" t="s">
        <v>49</v>
      </c>
      <c r="C21" s="36" t="s">
        <v>4</v>
      </c>
      <c r="D21" s="36" t="s">
        <v>15</v>
      </c>
      <c r="E21" s="36" t="s">
        <v>22</v>
      </c>
      <c r="F21" s="36" t="s">
        <v>10</v>
      </c>
      <c r="G21" s="38" t="e">
        <f>SUM(#REF!)</f>
        <v>#REF!</v>
      </c>
      <c r="H21" s="39"/>
      <c r="I21" s="39"/>
      <c r="J21" s="39"/>
      <c r="K21" s="39"/>
      <c r="L21" s="61">
        <v>708.3</v>
      </c>
      <c r="M21" s="61">
        <v>0</v>
      </c>
      <c r="N21" s="62">
        <f t="shared" si="0"/>
        <v>708.3</v>
      </c>
    </row>
    <row r="22" spans="1:14" s="1" customFormat="1" ht="39.75" customHeight="1">
      <c r="A22" s="34"/>
      <c r="B22" s="81" t="s">
        <v>131</v>
      </c>
      <c r="C22" s="41" t="s">
        <v>4</v>
      </c>
      <c r="D22" s="41" t="s">
        <v>21</v>
      </c>
      <c r="E22" s="41"/>
      <c r="F22" s="41"/>
      <c r="G22" s="27">
        <v>240</v>
      </c>
      <c r="H22" s="42"/>
      <c r="I22" s="42"/>
      <c r="J22" s="42"/>
      <c r="K22" s="42"/>
      <c r="L22" s="64">
        <f>L23+L24+L25</f>
        <v>25742</v>
      </c>
      <c r="M22" s="64">
        <f>M23+M24+M25</f>
        <v>-638</v>
      </c>
      <c r="N22" s="62">
        <f>N23+N24+N25</f>
        <v>23885</v>
      </c>
    </row>
    <row r="23" spans="1:14" s="1" customFormat="1" ht="20.25" customHeight="1">
      <c r="A23" s="34"/>
      <c r="B23" s="35" t="s">
        <v>49</v>
      </c>
      <c r="C23" s="36" t="s">
        <v>4</v>
      </c>
      <c r="D23" s="36" t="s">
        <v>21</v>
      </c>
      <c r="E23" s="36" t="s">
        <v>22</v>
      </c>
      <c r="F23" s="37" t="s">
        <v>10</v>
      </c>
      <c r="G23" s="46">
        <v>240</v>
      </c>
      <c r="H23" s="39"/>
      <c r="I23" s="39"/>
      <c r="J23" s="39"/>
      <c r="K23" s="39"/>
      <c r="L23" s="61">
        <v>25028</v>
      </c>
      <c r="M23" s="61">
        <v>-638</v>
      </c>
      <c r="N23" s="62">
        <v>23171</v>
      </c>
    </row>
    <row r="24" spans="1:14" s="1" customFormat="1" ht="36" customHeight="1">
      <c r="A24" s="34"/>
      <c r="B24" s="74" t="s">
        <v>132</v>
      </c>
      <c r="C24" s="36" t="s">
        <v>4</v>
      </c>
      <c r="D24" s="36" t="s">
        <v>21</v>
      </c>
      <c r="E24" s="36" t="s">
        <v>22</v>
      </c>
      <c r="F24" s="37" t="s">
        <v>10</v>
      </c>
      <c r="G24" s="46">
        <v>240</v>
      </c>
      <c r="H24" s="39"/>
      <c r="I24" s="39"/>
      <c r="J24" s="39"/>
      <c r="K24" s="39"/>
      <c r="L24" s="61">
        <v>357</v>
      </c>
      <c r="M24" s="61"/>
      <c r="N24" s="62">
        <f t="shared" si="0"/>
        <v>357</v>
      </c>
    </row>
    <row r="25" spans="1:14" s="1" customFormat="1" ht="20.25" customHeight="1">
      <c r="A25" s="34"/>
      <c r="B25" s="35" t="s">
        <v>92</v>
      </c>
      <c r="C25" s="36" t="s">
        <v>4</v>
      </c>
      <c r="D25" s="36" t="s">
        <v>21</v>
      </c>
      <c r="E25" s="36" t="s">
        <v>22</v>
      </c>
      <c r="F25" s="37" t="s">
        <v>10</v>
      </c>
      <c r="G25" s="46">
        <v>240</v>
      </c>
      <c r="H25" s="39"/>
      <c r="I25" s="39"/>
      <c r="J25" s="39"/>
      <c r="K25" s="39"/>
      <c r="L25" s="61">
        <v>357</v>
      </c>
      <c r="M25" s="61"/>
      <c r="N25" s="62">
        <f t="shared" si="0"/>
        <v>357</v>
      </c>
    </row>
    <row r="26" spans="1:14" s="1" customFormat="1" ht="30.75" customHeight="1">
      <c r="A26" s="25"/>
      <c r="B26" s="47" t="s">
        <v>149</v>
      </c>
      <c r="C26" s="41" t="s">
        <v>4</v>
      </c>
      <c r="D26" s="41" t="s">
        <v>5</v>
      </c>
      <c r="E26" s="41"/>
      <c r="F26" s="41"/>
      <c r="G26" s="38"/>
      <c r="H26" s="42"/>
      <c r="I26" s="42"/>
      <c r="J26" s="42"/>
      <c r="K26" s="42"/>
      <c r="L26" s="64">
        <f>L27+L28</f>
        <v>7601.1</v>
      </c>
      <c r="M26" s="64">
        <f>M27+M28</f>
        <v>0</v>
      </c>
      <c r="N26" s="62">
        <f t="shared" si="0"/>
        <v>7601.1</v>
      </c>
    </row>
    <row r="27" spans="1:14" s="1" customFormat="1" ht="20.25" customHeight="1">
      <c r="A27" s="48"/>
      <c r="B27" s="35" t="s">
        <v>174</v>
      </c>
      <c r="C27" s="52" t="s">
        <v>4</v>
      </c>
      <c r="D27" s="52" t="s">
        <v>5</v>
      </c>
      <c r="E27" s="52" t="s">
        <v>22</v>
      </c>
      <c r="F27" s="50" t="s">
        <v>10</v>
      </c>
      <c r="G27" s="50"/>
      <c r="H27" s="50"/>
      <c r="I27" s="50"/>
      <c r="J27" s="50"/>
      <c r="K27" s="50"/>
      <c r="L27" s="66">
        <v>6686.1</v>
      </c>
      <c r="M27" s="66"/>
      <c r="N27" s="62">
        <f t="shared" si="0"/>
        <v>6686.1</v>
      </c>
    </row>
    <row r="28" spans="1:14" s="1" customFormat="1" ht="20.25" customHeight="1">
      <c r="A28" s="48"/>
      <c r="B28" s="35" t="s">
        <v>97</v>
      </c>
      <c r="C28" s="36" t="s">
        <v>4</v>
      </c>
      <c r="D28" s="36" t="s">
        <v>5</v>
      </c>
      <c r="E28" s="36" t="s">
        <v>6</v>
      </c>
      <c r="F28" s="37" t="s">
        <v>10</v>
      </c>
      <c r="G28" s="43">
        <v>1413.3</v>
      </c>
      <c r="H28" s="39"/>
      <c r="I28" s="39"/>
      <c r="J28" s="39"/>
      <c r="K28" s="39"/>
      <c r="L28" s="61">
        <v>915</v>
      </c>
      <c r="M28" s="61"/>
      <c r="N28" s="62">
        <f t="shared" si="0"/>
        <v>915</v>
      </c>
    </row>
    <row r="29" spans="1:14" s="1" customFormat="1" ht="20.25" customHeight="1">
      <c r="A29" s="25"/>
      <c r="B29" s="47" t="s">
        <v>50</v>
      </c>
      <c r="C29" s="41" t="s">
        <v>4</v>
      </c>
      <c r="D29" s="41" t="s">
        <v>29</v>
      </c>
      <c r="E29" s="41" t="s">
        <v>43</v>
      </c>
      <c r="F29" s="41"/>
      <c r="G29" s="38"/>
      <c r="H29" s="42"/>
      <c r="I29" s="42"/>
      <c r="J29" s="42"/>
      <c r="K29" s="42"/>
      <c r="L29" s="64">
        <f>L30</f>
        <v>800</v>
      </c>
      <c r="M29" s="64">
        <f>M30</f>
        <v>0</v>
      </c>
      <c r="N29" s="62">
        <f t="shared" si="0"/>
        <v>800</v>
      </c>
    </row>
    <row r="30" spans="1:14" s="1" customFormat="1" ht="20.25" customHeight="1">
      <c r="A30" s="48"/>
      <c r="B30" s="35" t="s">
        <v>51</v>
      </c>
      <c r="C30" s="36" t="s">
        <v>4</v>
      </c>
      <c r="D30" s="36" t="s">
        <v>29</v>
      </c>
      <c r="E30" s="36" t="s">
        <v>43</v>
      </c>
      <c r="F30" s="37" t="s">
        <v>10</v>
      </c>
      <c r="G30" s="43">
        <v>1413.3</v>
      </c>
      <c r="H30" s="39"/>
      <c r="I30" s="39"/>
      <c r="J30" s="39"/>
      <c r="K30" s="39"/>
      <c r="L30" s="61">
        <v>800</v>
      </c>
      <c r="M30" s="61"/>
      <c r="N30" s="62">
        <f t="shared" si="0"/>
        <v>800</v>
      </c>
    </row>
    <row r="31" spans="1:14" s="1" customFormat="1" ht="20.25" customHeight="1">
      <c r="A31" s="34"/>
      <c r="B31" s="47" t="s">
        <v>52</v>
      </c>
      <c r="C31" s="41" t="s">
        <v>4</v>
      </c>
      <c r="D31" s="41" t="s">
        <v>39</v>
      </c>
      <c r="E31" s="41"/>
      <c r="F31" s="41"/>
      <c r="G31" s="38" t="e">
        <f>SUM(#REF!)</f>
        <v>#REF!</v>
      </c>
      <c r="H31" s="42"/>
      <c r="I31" s="42"/>
      <c r="J31" s="42"/>
      <c r="K31" s="42"/>
      <c r="L31" s="64">
        <f>L32</f>
        <v>10740</v>
      </c>
      <c r="M31" s="64">
        <f>M32</f>
        <v>0</v>
      </c>
      <c r="N31" s="62">
        <f>N32</f>
        <v>5121.725</v>
      </c>
    </row>
    <row r="32" spans="1:14" s="51" customFormat="1" ht="35.25" customHeight="1">
      <c r="A32" s="48"/>
      <c r="B32" s="90" t="s">
        <v>53</v>
      </c>
      <c r="C32" s="26" t="s">
        <v>4</v>
      </c>
      <c r="D32" s="26" t="s">
        <v>39</v>
      </c>
      <c r="E32" s="50" t="s">
        <v>54</v>
      </c>
      <c r="F32" s="50" t="s">
        <v>10</v>
      </c>
      <c r="G32" s="50"/>
      <c r="H32" s="50"/>
      <c r="I32" s="50"/>
      <c r="J32" s="50"/>
      <c r="K32" s="50"/>
      <c r="L32" s="61">
        <v>10740</v>
      </c>
      <c r="M32" s="61">
        <v>0</v>
      </c>
      <c r="N32" s="62">
        <v>5121.725</v>
      </c>
    </row>
    <row r="33" spans="1:14" s="1" customFormat="1" ht="20.25" customHeight="1">
      <c r="A33" s="34"/>
      <c r="B33" s="47" t="s">
        <v>56</v>
      </c>
      <c r="C33" s="41" t="s">
        <v>4</v>
      </c>
      <c r="D33" s="41" t="s">
        <v>40</v>
      </c>
      <c r="E33" s="41"/>
      <c r="F33" s="41"/>
      <c r="G33" s="38"/>
      <c r="H33" s="42"/>
      <c r="I33" s="42"/>
      <c r="J33" s="42"/>
      <c r="K33" s="42"/>
      <c r="L33" s="64">
        <f>L34</f>
        <v>124</v>
      </c>
      <c r="M33" s="64">
        <f>M34</f>
        <v>0</v>
      </c>
      <c r="N33" s="62">
        <f t="shared" si="0"/>
        <v>124</v>
      </c>
    </row>
    <row r="34" spans="1:14" s="1" customFormat="1" ht="30" customHeight="1">
      <c r="A34" s="34"/>
      <c r="B34" s="49" t="s">
        <v>58</v>
      </c>
      <c r="C34" s="36" t="s">
        <v>4</v>
      </c>
      <c r="D34" s="36" t="s">
        <v>40</v>
      </c>
      <c r="E34" s="36" t="s">
        <v>23</v>
      </c>
      <c r="F34" s="37" t="s">
        <v>10</v>
      </c>
      <c r="G34" s="43"/>
      <c r="H34" s="39"/>
      <c r="I34" s="39"/>
      <c r="J34" s="39"/>
      <c r="K34" s="39"/>
      <c r="L34" s="61">
        <v>124</v>
      </c>
      <c r="M34" s="61"/>
      <c r="N34" s="62">
        <f t="shared" si="0"/>
        <v>124</v>
      </c>
    </row>
    <row r="35" spans="1:14" s="1" customFormat="1" ht="20.25" customHeight="1">
      <c r="A35" s="34"/>
      <c r="B35" s="58" t="s">
        <v>156</v>
      </c>
      <c r="C35" s="41" t="s">
        <v>19</v>
      </c>
      <c r="D35" s="41" t="s">
        <v>15</v>
      </c>
      <c r="E35" s="41"/>
      <c r="F35" s="41"/>
      <c r="G35" s="38"/>
      <c r="H35" s="42"/>
      <c r="I35" s="42"/>
      <c r="J35" s="42"/>
      <c r="K35" s="42"/>
      <c r="L35" s="64">
        <f>L36</f>
        <v>1578</v>
      </c>
      <c r="M35" s="64">
        <f>M36</f>
        <v>0</v>
      </c>
      <c r="N35" s="62">
        <f t="shared" si="0"/>
        <v>1578</v>
      </c>
    </row>
    <row r="36" spans="1:14" s="1" customFormat="1" ht="20.25" customHeight="1">
      <c r="A36" s="34"/>
      <c r="B36" s="57" t="s">
        <v>77</v>
      </c>
      <c r="C36" s="36" t="s">
        <v>19</v>
      </c>
      <c r="D36" s="36" t="s">
        <v>15</v>
      </c>
      <c r="E36" s="36" t="s">
        <v>36</v>
      </c>
      <c r="F36" s="36" t="s">
        <v>13</v>
      </c>
      <c r="G36" s="43"/>
      <c r="H36" s="39"/>
      <c r="I36" s="39"/>
      <c r="J36" s="39"/>
      <c r="K36" s="39"/>
      <c r="L36" s="61">
        <v>1578</v>
      </c>
      <c r="M36" s="61"/>
      <c r="N36" s="62">
        <f t="shared" si="0"/>
        <v>1578</v>
      </c>
    </row>
    <row r="37" spans="1:14" s="1" customFormat="1" ht="20.25" customHeight="1">
      <c r="A37" s="34"/>
      <c r="B37" s="88" t="s">
        <v>111</v>
      </c>
      <c r="C37" s="41" t="s">
        <v>15</v>
      </c>
      <c r="D37" s="41" t="s">
        <v>26</v>
      </c>
      <c r="E37" s="41"/>
      <c r="F37" s="41"/>
      <c r="G37" s="38"/>
      <c r="H37" s="42"/>
      <c r="I37" s="42"/>
      <c r="J37" s="42"/>
      <c r="K37" s="42"/>
      <c r="L37" s="64">
        <f>SUM(L38:L40)</f>
        <v>3163</v>
      </c>
      <c r="M37" s="64">
        <f>SUM(M38:M40)</f>
        <v>0</v>
      </c>
      <c r="N37" s="62">
        <f t="shared" si="0"/>
        <v>3163</v>
      </c>
    </row>
    <row r="38" spans="1:14" s="1" customFormat="1" ht="37.5" customHeight="1">
      <c r="A38" s="34"/>
      <c r="B38" s="35" t="s">
        <v>98</v>
      </c>
      <c r="C38" s="36" t="s">
        <v>15</v>
      </c>
      <c r="D38" s="36" t="s">
        <v>21</v>
      </c>
      <c r="E38" s="36" t="s">
        <v>16</v>
      </c>
      <c r="F38" s="37" t="s">
        <v>10</v>
      </c>
      <c r="G38" s="43"/>
      <c r="H38" s="39"/>
      <c r="I38" s="39"/>
      <c r="J38" s="39"/>
      <c r="K38" s="39"/>
      <c r="L38" s="61">
        <v>994</v>
      </c>
      <c r="M38" s="61"/>
      <c r="N38" s="62">
        <f t="shared" si="0"/>
        <v>994</v>
      </c>
    </row>
    <row r="39" spans="1:14" s="1" customFormat="1" ht="20.25" customHeight="1">
      <c r="A39" s="34"/>
      <c r="B39" s="57" t="s">
        <v>57</v>
      </c>
      <c r="C39" s="36" t="s">
        <v>15</v>
      </c>
      <c r="D39" s="36" t="s">
        <v>21</v>
      </c>
      <c r="E39" s="36" t="s">
        <v>16</v>
      </c>
      <c r="F39" s="36" t="s">
        <v>13</v>
      </c>
      <c r="G39" s="43"/>
      <c r="H39" s="39"/>
      <c r="I39" s="39"/>
      <c r="J39" s="39"/>
      <c r="K39" s="39"/>
      <c r="L39" s="61">
        <v>640</v>
      </c>
      <c r="M39" s="61"/>
      <c r="N39" s="62">
        <f t="shared" si="0"/>
        <v>640</v>
      </c>
    </row>
    <row r="40" spans="1:14" s="1" customFormat="1" ht="20.25" customHeight="1">
      <c r="A40" s="34"/>
      <c r="B40" s="81" t="s">
        <v>175</v>
      </c>
      <c r="C40" s="36" t="s">
        <v>15</v>
      </c>
      <c r="D40" s="36" t="s">
        <v>25</v>
      </c>
      <c r="E40" s="36" t="s">
        <v>22</v>
      </c>
      <c r="F40" s="36" t="s">
        <v>10</v>
      </c>
      <c r="G40" s="43"/>
      <c r="H40" s="39"/>
      <c r="I40" s="39"/>
      <c r="J40" s="39"/>
      <c r="K40" s="39"/>
      <c r="L40" s="61">
        <f>L41+L42</f>
        <v>1529</v>
      </c>
      <c r="M40" s="61"/>
      <c r="N40" s="62">
        <f t="shared" si="0"/>
        <v>1529</v>
      </c>
    </row>
    <row r="41" spans="1:14" s="1" customFormat="1" ht="20.25" customHeight="1">
      <c r="A41" s="34"/>
      <c r="B41" s="108" t="s">
        <v>176</v>
      </c>
      <c r="C41" s="36" t="s">
        <v>15</v>
      </c>
      <c r="D41" s="36" t="s">
        <v>25</v>
      </c>
      <c r="E41" s="36" t="s">
        <v>22</v>
      </c>
      <c r="F41" s="36" t="s">
        <v>10</v>
      </c>
      <c r="G41" s="43"/>
      <c r="H41" s="39"/>
      <c r="I41" s="39"/>
      <c r="J41" s="39"/>
      <c r="K41" s="39"/>
      <c r="L41" s="61">
        <v>504</v>
      </c>
      <c r="M41" s="61"/>
      <c r="N41" s="62">
        <f t="shared" si="0"/>
        <v>504</v>
      </c>
    </row>
    <row r="42" spans="1:14" s="1" customFormat="1" ht="20.25" customHeight="1">
      <c r="A42" s="34"/>
      <c r="B42" s="108" t="s">
        <v>177</v>
      </c>
      <c r="C42" s="36" t="s">
        <v>15</v>
      </c>
      <c r="D42" s="36" t="s">
        <v>25</v>
      </c>
      <c r="E42" s="36" t="s">
        <v>22</v>
      </c>
      <c r="F42" s="36" t="s">
        <v>10</v>
      </c>
      <c r="G42" s="43"/>
      <c r="H42" s="39"/>
      <c r="I42" s="39"/>
      <c r="J42" s="39"/>
      <c r="K42" s="39"/>
      <c r="L42" s="61">
        <v>1025</v>
      </c>
      <c r="M42" s="61"/>
      <c r="N42" s="62">
        <f t="shared" si="0"/>
        <v>1025</v>
      </c>
    </row>
    <row r="43" spans="1:14" s="1" customFormat="1" ht="20.25" customHeight="1">
      <c r="A43" s="34"/>
      <c r="B43" s="47" t="s">
        <v>55</v>
      </c>
      <c r="C43" s="41" t="s">
        <v>21</v>
      </c>
      <c r="D43" s="41" t="s">
        <v>26</v>
      </c>
      <c r="E43" s="41"/>
      <c r="F43" s="41"/>
      <c r="G43" s="38"/>
      <c r="H43" s="42"/>
      <c r="I43" s="42"/>
      <c r="J43" s="42"/>
      <c r="K43" s="42"/>
      <c r="L43" s="64">
        <f>L45</f>
        <v>4641.4</v>
      </c>
      <c r="M43" s="64">
        <f>M45</f>
        <v>638</v>
      </c>
      <c r="N43" s="62">
        <f t="shared" si="0"/>
        <v>5279.4</v>
      </c>
    </row>
    <row r="44" spans="1:14" s="56" customFormat="1" ht="20.25" customHeight="1">
      <c r="A44" s="25"/>
      <c r="B44" s="88" t="s">
        <v>126</v>
      </c>
      <c r="C44" s="26" t="s">
        <v>21</v>
      </c>
      <c r="D44" s="26" t="s">
        <v>24</v>
      </c>
      <c r="E44" s="26"/>
      <c r="F44" s="28"/>
      <c r="G44" s="28"/>
      <c r="H44" s="28"/>
      <c r="I44" s="28"/>
      <c r="J44" s="28"/>
      <c r="K44" s="28"/>
      <c r="L44" s="65">
        <v>4641.4</v>
      </c>
      <c r="M44" s="65">
        <v>638</v>
      </c>
      <c r="N44" s="62">
        <f t="shared" si="0"/>
        <v>5279.4</v>
      </c>
    </row>
    <row r="45" spans="1:14" s="51" customFormat="1" ht="20.25" customHeight="1">
      <c r="A45" s="25"/>
      <c r="B45" s="44" t="s">
        <v>133</v>
      </c>
      <c r="C45" s="52" t="s">
        <v>21</v>
      </c>
      <c r="D45" s="50" t="s">
        <v>24</v>
      </c>
      <c r="E45" s="52" t="s">
        <v>22</v>
      </c>
      <c r="F45" s="50" t="s">
        <v>10</v>
      </c>
      <c r="G45" s="50"/>
      <c r="H45" s="50"/>
      <c r="I45" s="50"/>
      <c r="J45" s="50"/>
      <c r="K45" s="50"/>
      <c r="L45" s="65">
        <v>4641.4</v>
      </c>
      <c r="M45" s="65">
        <v>638</v>
      </c>
      <c r="N45" s="62">
        <f t="shared" si="0"/>
        <v>5279.4</v>
      </c>
    </row>
    <row r="46" spans="1:14" s="1" customFormat="1" ht="20.25" customHeight="1">
      <c r="A46" s="34"/>
      <c r="B46" s="88" t="s">
        <v>135</v>
      </c>
      <c r="C46" s="41" t="s">
        <v>24</v>
      </c>
      <c r="D46" s="41" t="s">
        <v>26</v>
      </c>
      <c r="E46" s="41" t="s">
        <v>42</v>
      </c>
      <c r="F46" s="41"/>
      <c r="G46" s="38"/>
      <c r="H46" s="42"/>
      <c r="I46" s="42"/>
      <c r="J46" s="42"/>
      <c r="K46" s="42"/>
      <c r="L46" s="64">
        <f>L47+L50+L54+L53+L48+L49</f>
        <v>9353.56</v>
      </c>
      <c r="M46" s="64">
        <f>M47+M50+M54+M53+M48+M49+M51+M52</f>
        <v>-370</v>
      </c>
      <c r="N46" s="64">
        <f>N47+N50+N54+N53+N48+N49+N51+N52</f>
        <v>43063.64200000001</v>
      </c>
    </row>
    <row r="47" spans="1:14" s="60" customFormat="1" ht="23.25" customHeight="1">
      <c r="A47" s="123">
        <v>2</v>
      </c>
      <c r="B47" s="35" t="s">
        <v>123</v>
      </c>
      <c r="C47" s="36" t="s">
        <v>24</v>
      </c>
      <c r="D47" s="36" t="s">
        <v>4</v>
      </c>
      <c r="E47" s="36" t="s">
        <v>42</v>
      </c>
      <c r="F47" s="36" t="s">
        <v>10</v>
      </c>
      <c r="G47" s="43"/>
      <c r="H47" s="39"/>
      <c r="I47" s="39"/>
      <c r="J47" s="39"/>
      <c r="K47" s="39"/>
      <c r="L47" s="61">
        <v>800</v>
      </c>
      <c r="M47" s="61"/>
      <c r="N47" s="62">
        <v>1550</v>
      </c>
    </row>
    <row r="48" spans="1:14" s="60" customFormat="1" ht="23.25" customHeight="1">
      <c r="A48" s="123">
        <v>2</v>
      </c>
      <c r="B48" s="35" t="s">
        <v>191</v>
      </c>
      <c r="C48" s="36" t="s">
        <v>24</v>
      </c>
      <c r="D48" s="36" t="s">
        <v>4</v>
      </c>
      <c r="E48" s="36" t="s">
        <v>187</v>
      </c>
      <c r="F48" s="36" t="s">
        <v>188</v>
      </c>
      <c r="G48" s="43"/>
      <c r="H48" s="39"/>
      <c r="I48" s="39"/>
      <c r="J48" s="39"/>
      <c r="K48" s="39"/>
      <c r="L48" s="61"/>
      <c r="M48" s="61"/>
      <c r="N48" s="62">
        <v>6174.073</v>
      </c>
    </row>
    <row r="49" spans="1:14" s="60" customFormat="1" ht="23.25" customHeight="1">
      <c r="A49" s="123">
        <v>2</v>
      </c>
      <c r="B49" s="35" t="s">
        <v>191</v>
      </c>
      <c r="C49" s="36" t="s">
        <v>24</v>
      </c>
      <c r="D49" s="36" t="s">
        <v>4</v>
      </c>
      <c r="E49" s="36" t="s">
        <v>167</v>
      </c>
      <c r="F49" s="36" t="s">
        <v>188</v>
      </c>
      <c r="G49" s="43"/>
      <c r="H49" s="39"/>
      <c r="I49" s="39"/>
      <c r="J49" s="39"/>
      <c r="K49" s="39"/>
      <c r="L49" s="61"/>
      <c r="M49" s="61"/>
      <c r="N49" s="62">
        <v>5914.362</v>
      </c>
    </row>
    <row r="50" spans="1:14" s="1" customFormat="1" ht="20.25" customHeight="1">
      <c r="A50" s="34"/>
      <c r="B50" s="47" t="s">
        <v>135</v>
      </c>
      <c r="C50" s="41" t="s">
        <v>24</v>
      </c>
      <c r="D50" s="41" t="s">
        <v>19</v>
      </c>
      <c r="E50" s="41" t="s">
        <v>69</v>
      </c>
      <c r="F50" s="41" t="s">
        <v>10</v>
      </c>
      <c r="G50" s="38"/>
      <c r="H50" s="42"/>
      <c r="I50" s="42"/>
      <c r="J50" s="42"/>
      <c r="K50" s="42"/>
      <c r="L50" s="64">
        <v>4346</v>
      </c>
      <c r="M50" s="64">
        <v>0</v>
      </c>
      <c r="N50" s="62">
        <v>4346</v>
      </c>
    </row>
    <row r="51" spans="1:14" s="1" customFormat="1" ht="20.25" customHeight="1">
      <c r="A51" s="34"/>
      <c r="B51" s="47" t="s">
        <v>192</v>
      </c>
      <c r="C51" s="41" t="s">
        <v>24</v>
      </c>
      <c r="D51" s="41" t="s">
        <v>19</v>
      </c>
      <c r="E51" s="41" t="s">
        <v>186</v>
      </c>
      <c r="F51" s="41" t="s">
        <v>104</v>
      </c>
      <c r="G51" s="38"/>
      <c r="H51" s="42"/>
      <c r="I51" s="42"/>
      <c r="J51" s="42"/>
      <c r="K51" s="42"/>
      <c r="L51" s="64">
        <v>0</v>
      </c>
      <c r="M51" s="64"/>
      <c r="N51" s="62">
        <v>16525.647</v>
      </c>
    </row>
    <row r="52" spans="1:15" s="60" customFormat="1" ht="24" customHeight="1">
      <c r="A52" s="73"/>
      <c r="B52" s="88" t="s">
        <v>198</v>
      </c>
      <c r="C52" s="75" t="s">
        <v>24</v>
      </c>
      <c r="D52" s="75" t="s">
        <v>19</v>
      </c>
      <c r="E52" s="75" t="s">
        <v>71</v>
      </c>
      <c r="F52" s="75" t="s">
        <v>10</v>
      </c>
      <c r="G52" s="76" t="s">
        <v>10</v>
      </c>
      <c r="H52" s="86"/>
      <c r="I52" s="78"/>
      <c r="J52" s="78"/>
      <c r="K52" s="78"/>
      <c r="L52" s="79"/>
      <c r="M52" s="61"/>
      <c r="N52" s="61">
        <v>500</v>
      </c>
      <c r="O52" s="128"/>
    </row>
    <row r="53" spans="1:14" s="1" customFormat="1" ht="20.25" customHeight="1">
      <c r="A53" s="34"/>
      <c r="B53" s="47" t="s">
        <v>173</v>
      </c>
      <c r="C53" s="41" t="s">
        <v>24</v>
      </c>
      <c r="D53" s="41" t="s">
        <v>15</v>
      </c>
      <c r="E53" s="41" t="s">
        <v>96</v>
      </c>
      <c r="F53" s="41" t="s">
        <v>10</v>
      </c>
      <c r="G53" s="38"/>
      <c r="H53" s="42"/>
      <c r="I53" s="42"/>
      <c r="J53" s="42"/>
      <c r="K53" s="42"/>
      <c r="L53" s="64">
        <v>3023.56</v>
      </c>
      <c r="M53" s="64">
        <v>-370</v>
      </c>
      <c r="N53" s="62">
        <v>6869.56</v>
      </c>
    </row>
    <row r="54" spans="1:14" s="69" customFormat="1" ht="31.5">
      <c r="A54" s="25"/>
      <c r="B54" s="47" t="s">
        <v>90</v>
      </c>
      <c r="C54" s="26" t="s">
        <v>24</v>
      </c>
      <c r="D54" s="26" t="s">
        <v>24</v>
      </c>
      <c r="E54" s="26"/>
      <c r="F54" s="28"/>
      <c r="G54" s="28"/>
      <c r="H54" s="28"/>
      <c r="I54" s="28"/>
      <c r="J54" s="28"/>
      <c r="K54" s="28"/>
      <c r="L54" s="62">
        <f>L55</f>
        <v>1184</v>
      </c>
      <c r="M54" s="62">
        <f>M55</f>
        <v>0</v>
      </c>
      <c r="N54" s="62">
        <f t="shared" si="0"/>
        <v>1184</v>
      </c>
    </row>
    <row r="55" spans="1:14" ht="15.75">
      <c r="A55" s="48"/>
      <c r="B55" s="35" t="s">
        <v>63</v>
      </c>
      <c r="C55" s="52" t="s">
        <v>24</v>
      </c>
      <c r="D55" s="52" t="s">
        <v>24</v>
      </c>
      <c r="E55" s="52" t="s">
        <v>31</v>
      </c>
      <c r="F55" s="52" t="s">
        <v>11</v>
      </c>
      <c r="G55" s="50"/>
      <c r="H55" s="50"/>
      <c r="I55" s="50"/>
      <c r="J55" s="50"/>
      <c r="K55" s="50"/>
      <c r="L55" s="65">
        <v>1184</v>
      </c>
      <c r="M55" s="65"/>
      <c r="N55" s="62">
        <f t="shared" si="0"/>
        <v>1184</v>
      </c>
    </row>
    <row r="56" spans="1:14" s="1" customFormat="1" ht="20.25" customHeight="1">
      <c r="A56" s="34"/>
      <c r="B56" s="47" t="s">
        <v>60</v>
      </c>
      <c r="C56" s="41" t="s">
        <v>29</v>
      </c>
      <c r="D56" s="41" t="s">
        <v>26</v>
      </c>
      <c r="E56" s="41"/>
      <c r="F56" s="41"/>
      <c r="G56" s="38"/>
      <c r="H56" s="42"/>
      <c r="I56" s="42"/>
      <c r="J56" s="42"/>
      <c r="K56" s="42"/>
      <c r="L56" s="64" t="e">
        <f>L57+L61+L66+L69+#REF!</f>
        <v>#REF!</v>
      </c>
      <c r="M56" s="64">
        <f>M57+M61+M66+M69</f>
        <v>0</v>
      </c>
      <c r="N56" s="64">
        <f>N57+N61+N66+N69</f>
        <v>512598.3</v>
      </c>
    </row>
    <row r="57" spans="1:14" s="24" customFormat="1" ht="20.25" customHeight="1">
      <c r="A57" s="45"/>
      <c r="B57" s="40" t="s">
        <v>150</v>
      </c>
      <c r="C57" s="26" t="s">
        <v>29</v>
      </c>
      <c r="D57" s="26" t="s">
        <v>4</v>
      </c>
      <c r="E57" s="26" t="s">
        <v>107</v>
      </c>
      <c r="F57" s="26" t="s">
        <v>11</v>
      </c>
      <c r="G57" s="27"/>
      <c r="H57" s="28"/>
      <c r="I57" s="28"/>
      <c r="J57" s="28"/>
      <c r="K57" s="28"/>
      <c r="L57" s="62">
        <f>L58+L60</f>
        <v>70881.88</v>
      </c>
      <c r="M57" s="62">
        <f>M58+M60</f>
        <v>0</v>
      </c>
      <c r="N57" s="62">
        <f>N58+N60</f>
        <v>100881.88</v>
      </c>
    </row>
    <row r="58" spans="1:14" s="1" customFormat="1" ht="37.5" customHeight="1">
      <c r="A58" s="34"/>
      <c r="B58" s="90" t="s">
        <v>157</v>
      </c>
      <c r="C58" s="52" t="s">
        <v>29</v>
      </c>
      <c r="D58" s="52" t="s">
        <v>4</v>
      </c>
      <c r="E58" s="52" t="s">
        <v>81</v>
      </c>
      <c r="F58" s="52" t="s">
        <v>11</v>
      </c>
      <c r="G58" s="46"/>
      <c r="H58" s="50"/>
      <c r="I58" s="50"/>
      <c r="J58" s="50"/>
      <c r="K58" s="50"/>
      <c r="L58" s="65">
        <v>70881.88</v>
      </c>
      <c r="M58" s="65"/>
      <c r="N58" s="62">
        <f t="shared" si="0"/>
        <v>70881.88</v>
      </c>
    </row>
    <row r="59" spans="1:14" s="1" customFormat="1" ht="30" customHeight="1">
      <c r="A59" s="34"/>
      <c r="B59" s="90" t="s">
        <v>178</v>
      </c>
      <c r="C59" s="52" t="s">
        <v>29</v>
      </c>
      <c r="D59" s="52" t="s">
        <v>4</v>
      </c>
      <c r="E59" s="52" t="s">
        <v>81</v>
      </c>
      <c r="F59" s="52" t="s">
        <v>11</v>
      </c>
      <c r="G59" s="46"/>
      <c r="H59" s="50"/>
      <c r="I59" s="50"/>
      <c r="J59" s="50"/>
      <c r="K59" s="50"/>
      <c r="L59" s="65">
        <v>49518.58</v>
      </c>
      <c r="M59" s="65"/>
      <c r="N59" s="62">
        <f t="shared" si="0"/>
        <v>49518.58</v>
      </c>
    </row>
    <row r="60" spans="1:14" s="1" customFormat="1" ht="30" customHeight="1">
      <c r="A60" s="34"/>
      <c r="B60" s="90" t="s">
        <v>194</v>
      </c>
      <c r="C60" s="52" t="s">
        <v>29</v>
      </c>
      <c r="D60" s="52" t="s">
        <v>4</v>
      </c>
      <c r="E60" s="52" t="s">
        <v>183</v>
      </c>
      <c r="F60" s="52" t="s">
        <v>184</v>
      </c>
      <c r="G60" s="46"/>
      <c r="H60" s="50"/>
      <c r="I60" s="50"/>
      <c r="J60" s="50"/>
      <c r="K60" s="50"/>
      <c r="L60" s="65">
        <v>0</v>
      </c>
      <c r="M60" s="65"/>
      <c r="N60" s="62">
        <v>30000</v>
      </c>
    </row>
    <row r="61" spans="1:14" s="24" customFormat="1" ht="35.25" customHeight="1">
      <c r="A61" s="45"/>
      <c r="B61" s="90" t="s">
        <v>158</v>
      </c>
      <c r="C61" s="26" t="s">
        <v>29</v>
      </c>
      <c r="D61" s="26" t="s">
        <v>19</v>
      </c>
      <c r="E61" s="26" t="s">
        <v>107</v>
      </c>
      <c r="F61" s="26" t="s">
        <v>11</v>
      </c>
      <c r="G61" s="38"/>
      <c r="H61" s="42"/>
      <c r="I61" s="42"/>
      <c r="J61" s="42"/>
      <c r="K61" s="42"/>
      <c r="L61" s="62">
        <f>L62+L64+L65</f>
        <v>399145.89999999997</v>
      </c>
      <c r="M61" s="62">
        <f>M62+M64+M65</f>
        <v>0</v>
      </c>
      <c r="N61" s="62">
        <f>N62+N64+N65</f>
        <v>399644.261</v>
      </c>
    </row>
    <row r="62" spans="1:14" s="1" customFormat="1" ht="20.25" customHeight="1">
      <c r="A62" s="34"/>
      <c r="B62" s="35" t="s">
        <v>63</v>
      </c>
      <c r="C62" s="52" t="s">
        <v>29</v>
      </c>
      <c r="D62" s="52" t="s">
        <v>19</v>
      </c>
      <c r="E62" s="52" t="s">
        <v>82</v>
      </c>
      <c r="F62" s="52" t="s">
        <v>11</v>
      </c>
      <c r="G62" s="43"/>
      <c r="H62" s="39"/>
      <c r="I62" s="39"/>
      <c r="J62" s="39"/>
      <c r="K62" s="39"/>
      <c r="L62" s="65">
        <v>317423.1</v>
      </c>
      <c r="M62" s="61"/>
      <c r="N62" s="62">
        <v>317921.461</v>
      </c>
    </row>
    <row r="63" spans="1:14" s="1" customFormat="1" ht="20.25" customHeight="1">
      <c r="A63" s="34"/>
      <c r="B63" s="35" t="s">
        <v>106</v>
      </c>
      <c r="C63" s="52" t="s">
        <v>29</v>
      </c>
      <c r="D63" s="52" t="s">
        <v>19</v>
      </c>
      <c r="E63" s="52" t="s">
        <v>82</v>
      </c>
      <c r="F63" s="52" t="s">
        <v>11</v>
      </c>
      <c r="G63" s="43"/>
      <c r="H63" s="39"/>
      <c r="I63" s="39"/>
      <c r="J63" s="39"/>
      <c r="K63" s="39"/>
      <c r="L63" s="65">
        <v>295839</v>
      </c>
      <c r="M63" s="61"/>
      <c r="N63" s="62">
        <f t="shared" si="0"/>
        <v>295839</v>
      </c>
    </row>
    <row r="64" spans="1:14" s="1" customFormat="1" ht="28.5" customHeight="1">
      <c r="A64" s="34"/>
      <c r="B64" s="49" t="s">
        <v>103</v>
      </c>
      <c r="C64" s="52" t="s">
        <v>29</v>
      </c>
      <c r="D64" s="52" t="s">
        <v>19</v>
      </c>
      <c r="E64" s="52" t="s">
        <v>105</v>
      </c>
      <c r="F64" s="52" t="s">
        <v>104</v>
      </c>
      <c r="G64" s="46"/>
      <c r="H64" s="50"/>
      <c r="I64" s="50"/>
      <c r="J64" s="50"/>
      <c r="K64" s="50"/>
      <c r="L64" s="65">
        <v>7715.8</v>
      </c>
      <c r="M64" s="65"/>
      <c r="N64" s="62">
        <f t="shared" si="0"/>
        <v>7715.8</v>
      </c>
    </row>
    <row r="65" spans="1:14" s="1" customFormat="1" ht="30" customHeight="1">
      <c r="A65" s="34"/>
      <c r="B65" s="35" t="s">
        <v>125</v>
      </c>
      <c r="C65" s="52" t="s">
        <v>29</v>
      </c>
      <c r="D65" s="52" t="s">
        <v>19</v>
      </c>
      <c r="E65" s="52" t="s">
        <v>83</v>
      </c>
      <c r="F65" s="52" t="s">
        <v>11</v>
      </c>
      <c r="G65" s="43"/>
      <c r="H65" s="39"/>
      <c r="I65" s="39"/>
      <c r="J65" s="39"/>
      <c r="K65" s="39"/>
      <c r="L65" s="61">
        <v>74007</v>
      </c>
      <c r="M65" s="61">
        <v>0</v>
      </c>
      <c r="N65" s="62">
        <f t="shared" si="0"/>
        <v>74007</v>
      </c>
    </row>
    <row r="66" spans="1:14" s="24" customFormat="1" ht="19.5" customHeight="1">
      <c r="A66" s="25"/>
      <c r="B66" s="90" t="s">
        <v>138</v>
      </c>
      <c r="C66" s="41" t="s">
        <v>29</v>
      </c>
      <c r="D66" s="41" t="s">
        <v>29</v>
      </c>
      <c r="E66" s="41"/>
      <c r="F66" s="41"/>
      <c r="G66" s="38"/>
      <c r="H66" s="42"/>
      <c r="I66" s="42"/>
      <c r="J66" s="42"/>
      <c r="K66" s="42"/>
      <c r="L66" s="64">
        <f>L67+L68</f>
        <v>715</v>
      </c>
      <c r="M66" s="64">
        <f>M67+M68</f>
        <v>0</v>
      </c>
      <c r="N66" s="62">
        <f t="shared" si="0"/>
        <v>715</v>
      </c>
    </row>
    <row r="67" spans="1:14" s="51" customFormat="1" ht="21.75" customHeight="1">
      <c r="A67" s="34"/>
      <c r="B67" s="124" t="s">
        <v>139</v>
      </c>
      <c r="C67" s="36" t="s">
        <v>29</v>
      </c>
      <c r="D67" s="36" t="s">
        <v>29</v>
      </c>
      <c r="E67" s="36" t="s">
        <v>22</v>
      </c>
      <c r="F67" s="55" t="s">
        <v>10</v>
      </c>
      <c r="G67" s="43"/>
      <c r="H67" s="39"/>
      <c r="I67" s="39"/>
      <c r="J67" s="39"/>
      <c r="K67" s="39"/>
      <c r="L67" s="61">
        <v>415</v>
      </c>
      <c r="M67" s="61"/>
      <c r="N67" s="62">
        <f t="shared" si="0"/>
        <v>415</v>
      </c>
    </row>
    <row r="68" spans="1:14" s="1" customFormat="1" ht="36.75" customHeight="1">
      <c r="A68" s="25"/>
      <c r="B68" s="54" t="s">
        <v>61</v>
      </c>
      <c r="C68" s="36" t="s">
        <v>29</v>
      </c>
      <c r="D68" s="36" t="s">
        <v>29</v>
      </c>
      <c r="E68" s="36" t="s">
        <v>30</v>
      </c>
      <c r="F68" s="37" t="s">
        <v>10</v>
      </c>
      <c r="G68" s="34"/>
      <c r="H68" s="34"/>
      <c r="I68" s="34"/>
      <c r="J68" s="34"/>
      <c r="K68" s="34"/>
      <c r="L68" s="61">
        <v>300</v>
      </c>
      <c r="M68" s="61"/>
      <c r="N68" s="62">
        <f t="shared" si="0"/>
        <v>300</v>
      </c>
    </row>
    <row r="69" spans="1:14" s="56" customFormat="1" ht="23.25" customHeight="1">
      <c r="A69" s="45"/>
      <c r="B69" s="40" t="s">
        <v>108</v>
      </c>
      <c r="C69" s="26" t="s">
        <v>29</v>
      </c>
      <c r="D69" s="26" t="s">
        <v>25</v>
      </c>
      <c r="E69" s="26"/>
      <c r="F69" s="26"/>
      <c r="G69" s="38"/>
      <c r="H69" s="42"/>
      <c r="I69" s="42"/>
      <c r="J69" s="42"/>
      <c r="K69" s="42"/>
      <c r="L69" s="62">
        <f>L70+L71+L72+L73</f>
        <v>11355.52</v>
      </c>
      <c r="M69" s="62">
        <f>M70+M71+M72+M73</f>
        <v>0</v>
      </c>
      <c r="N69" s="62">
        <f>N70+N71+N72+N73</f>
        <v>11357.159</v>
      </c>
    </row>
    <row r="70" spans="1:14" s="51" customFormat="1" ht="24" customHeight="1">
      <c r="A70" s="48"/>
      <c r="B70" s="44" t="s">
        <v>101</v>
      </c>
      <c r="C70" s="52" t="s">
        <v>29</v>
      </c>
      <c r="D70" s="52" t="s">
        <v>25</v>
      </c>
      <c r="E70" s="52" t="s">
        <v>22</v>
      </c>
      <c r="F70" s="52" t="s">
        <v>10</v>
      </c>
      <c r="G70" s="46"/>
      <c r="H70" s="50"/>
      <c r="I70" s="50"/>
      <c r="J70" s="50"/>
      <c r="K70" s="50"/>
      <c r="L70" s="65">
        <v>2348</v>
      </c>
      <c r="M70" s="65"/>
      <c r="N70" s="62">
        <f t="shared" si="0"/>
        <v>2348</v>
      </c>
    </row>
    <row r="71" spans="1:14" s="51" customFormat="1" ht="33" customHeight="1">
      <c r="A71" s="48"/>
      <c r="B71" s="44" t="s">
        <v>159</v>
      </c>
      <c r="C71" s="52" t="s">
        <v>29</v>
      </c>
      <c r="D71" s="52" t="s">
        <v>25</v>
      </c>
      <c r="E71" s="52" t="s">
        <v>22</v>
      </c>
      <c r="F71" s="52" t="s">
        <v>10</v>
      </c>
      <c r="G71" s="46"/>
      <c r="H71" s="50"/>
      <c r="I71" s="50"/>
      <c r="J71" s="50"/>
      <c r="K71" s="50"/>
      <c r="L71" s="65">
        <v>1010</v>
      </c>
      <c r="M71" s="65"/>
      <c r="N71" s="62">
        <f t="shared" si="0"/>
        <v>1010</v>
      </c>
    </row>
    <row r="72" spans="1:14" s="51" customFormat="1" ht="44.25" customHeight="1">
      <c r="A72" s="34"/>
      <c r="B72" s="49" t="s">
        <v>84</v>
      </c>
      <c r="C72" s="52" t="s">
        <v>29</v>
      </c>
      <c r="D72" s="52" t="s">
        <v>25</v>
      </c>
      <c r="E72" s="52" t="s">
        <v>85</v>
      </c>
      <c r="F72" s="50" t="s">
        <v>11</v>
      </c>
      <c r="G72" s="50"/>
      <c r="H72" s="50"/>
      <c r="I72" s="50"/>
      <c r="J72" s="50"/>
      <c r="K72" s="50"/>
      <c r="L72" s="65">
        <v>7115.52</v>
      </c>
      <c r="M72" s="65"/>
      <c r="N72" s="62">
        <v>7117.159</v>
      </c>
    </row>
    <row r="73" spans="1:14" s="51" customFormat="1" ht="29.25" customHeight="1">
      <c r="A73" s="34"/>
      <c r="B73" s="49" t="s">
        <v>160</v>
      </c>
      <c r="C73" s="52" t="s">
        <v>29</v>
      </c>
      <c r="D73" s="52" t="s">
        <v>25</v>
      </c>
      <c r="E73" s="52" t="s">
        <v>85</v>
      </c>
      <c r="F73" s="50" t="s">
        <v>114</v>
      </c>
      <c r="G73" s="50"/>
      <c r="H73" s="50"/>
      <c r="I73" s="50"/>
      <c r="J73" s="50"/>
      <c r="K73" s="50"/>
      <c r="L73" s="65">
        <v>882</v>
      </c>
      <c r="M73" s="65"/>
      <c r="N73" s="62">
        <f t="shared" si="0"/>
        <v>882</v>
      </c>
    </row>
    <row r="74" spans="1:14" s="1" customFormat="1" ht="20.25" customHeight="1">
      <c r="A74" s="34"/>
      <c r="B74" s="47" t="s">
        <v>89</v>
      </c>
      <c r="C74" s="26" t="s">
        <v>27</v>
      </c>
      <c r="D74" s="26" t="s">
        <v>26</v>
      </c>
      <c r="E74" s="26"/>
      <c r="F74" s="26"/>
      <c r="G74" s="27" t="e">
        <f>SUM(#REF!)</f>
        <v>#REF!</v>
      </c>
      <c r="H74" s="28"/>
      <c r="I74" s="28"/>
      <c r="J74" s="28"/>
      <c r="K74" s="28"/>
      <c r="L74" s="62">
        <f>L76+L78+L80+L81</f>
        <v>5734</v>
      </c>
      <c r="M74" s="62">
        <f>M76+M78+M80+M81</f>
        <v>0</v>
      </c>
      <c r="N74" s="62">
        <f>N76+N78+N80+N82</f>
        <v>6226.275</v>
      </c>
    </row>
    <row r="75" spans="1:14" s="56" customFormat="1" ht="26.25" customHeight="1">
      <c r="A75" s="34"/>
      <c r="B75" s="35" t="s">
        <v>109</v>
      </c>
      <c r="C75" s="36" t="s">
        <v>27</v>
      </c>
      <c r="D75" s="36" t="s">
        <v>4</v>
      </c>
      <c r="E75" s="36" t="s">
        <v>62</v>
      </c>
      <c r="F75" s="37"/>
      <c r="G75" s="43"/>
      <c r="H75" s="39"/>
      <c r="I75" s="39"/>
      <c r="J75" s="39"/>
      <c r="K75" s="39"/>
      <c r="L75" s="61">
        <v>2288</v>
      </c>
      <c r="M75" s="61"/>
      <c r="N75" s="62">
        <v>2780.275</v>
      </c>
    </row>
    <row r="76" spans="1:14" s="1" customFormat="1" ht="19.5" customHeight="1">
      <c r="A76" s="34"/>
      <c r="B76" s="35" t="s">
        <v>63</v>
      </c>
      <c r="C76" s="36" t="s">
        <v>27</v>
      </c>
      <c r="D76" s="36" t="s">
        <v>4</v>
      </c>
      <c r="E76" s="36" t="s">
        <v>23</v>
      </c>
      <c r="F76" s="37" t="s">
        <v>11</v>
      </c>
      <c r="G76" s="38" t="e">
        <f>SUM(#REF!)</f>
        <v>#REF!</v>
      </c>
      <c r="H76" s="39"/>
      <c r="I76" s="39"/>
      <c r="J76" s="39"/>
      <c r="K76" s="39"/>
      <c r="L76" s="61">
        <v>2288</v>
      </c>
      <c r="M76" s="61"/>
      <c r="N76" s="62">
        <v>2780.275</v>
      </c>
    </row>
    <row r="77" spans="1:14" s="1" customFormat="1" ht="33" customHeight="1">
      <c r="A77" s="34"/>
      <c r="B77" s="35" t="s">
        <v>64</v>
      </c>
      <c r="C77" s="36" t="s">
        <v>27</v>
      </c>
      <c r="D77" s="36" t="s">
        <v>4</v>
      </c>
      <c r="E77" s="36" t="s">
        <v>65</v>
      </c>
      <c r="F77" s="37"/>
      <c r="G77" s="38"/>
      <c r="H77" s="39"/>
      <c r="I77" s="39"/>
      <c r="J77" s="39"/>
      <c r="K77" s="39"/>
      <c r="L77" s="61">
        <v>2023</v>
      </c>
      <c r="M77" s="61"/>
      <c r="N77" s="62">
        <f t="shared" si="0"/>
        <v>2023</v>
      </c>
    </row>
    <row r="78" spans="1:14" s="1" customFormat="1" ht="19.5" customHeight="1">
      <c r="A78" s="34"/>
      <c r="B78" s="35" t="s">
        <v>63</v>
      </c>
      <c r="C78" s="36" t="s">
        <v>27</v>
      </c>
      <c r="D78" s="36" t="s">
        <v>4</v>
      </c>
      <c r="E78" s="36" t="s">
        <v>66</v>
      </c>
      <c r="F78" s="36" t="s">
        <v>11</v>
      </c>
      <c r="G78" s="43"/>
      <c r="H78" s="39"/>
      <c r="I78" s="39"/>
      <c r="J78" s="39"/>
      <c r="K78" s="39"/>
      <c r="L78" s="61">
        <v>2023</v>
      </c>
      <c r="M78" s="61"/>
      <c r="N78" s="62">
        <f t="shared" si="0"/>
        <v>2023</v>
      </c>
    </row>
    <row r="79" spans="1:14" s="51" customFormat="1" ht="45" customHeight="1">
      <c r="A79" s="23"/>
      <c r="B79" s="74" t="s">
        <v>141</v>
      </c>
      <c r="C79" s="36" t="s">
        <v>27</v>
      </c>
      <c r="D79" s="36" t="s">
        <v>4</v>
      </c>
      <c r="E79" s="36" t="s">
        <v>67</v>
      </c>
      <c r="F79" s="37"/>
      <c r="G79" s="43"/>
      <c r="H79" s="39"/>
      <c r="I79" s="39"/>
      <c r="J79" s="39"/>
      <c r="K79" s="39"/>
      <c r="L79" s="61">
        <v>736</v>
      </c>
      <c r="M79" s="61"/>
      <c r="N79" s="62">
        <f t="shared" si="0"/>
        <v>736</v>
      </c>
    </row>
    <row r="80" spans="1:14" s="24" customFormat="1" ht="28.5" customHeight="1">
      <c r="A80" s="45"/>
      <c r="B80" s="35" t="s">
        <v>63</v>
      </c>
      <c r="C80" s="36" t="s">
        <v>27</v>
      </c>
      <c r="D80" s="36" t="s">
        <v>4</v>
      </c>
      <c r="E80" s="36" t="s">
        <v>32</v>
      </c>
      <c r="F80" s="36" t="s">
        <v>11</v>
      </c>
      <c r="G80" s="43"/>
      <c r="H80" s="39"/>
      <c r="I80" s="39"/>
      <c r="J80" s="39"/>
      <c r="K80" s="39"/>
      <c r="L80" s="65">
        <v>736</v>
      </c>
      <c r="M80" s="65"/>
      <c r="N80" s="62">
        <f t="shared" si="0"/>
        <v>736</v>
      </c>
    </row>
    <row r="81" spans="1:14" s="1" customFormat="1" ht="30.75" customHeight="1">
      <c r="A81" s="53"/>
      <c r="B81" s="40" t="s">
        <v>48</v>
      </c>
      <c r="C81" s="41" t="s">
        <v>27</v>
      </c>
      <c r="D81" s="41" t="s">
        <v>21</v>
      </c>
      <c r="E81" s="41" t="s">
        <v>18</v>
      </c>
      <c r="F81" s="41"/>
      <c r="G81" s="38">
        <v>3474.9</v>
      </c>
      <c r="H81" s="42"/>
      <c r="I81" s="42"/>
      <c r="J81" s="42"/>
      <c r="K81" s="42"/>
      <c r="L81" s="64">
        <f>L82</f>
        <v>687</v>
      </c>
      <c r="M81" s="64">
        <f>M82</f>
        <v>0</v>
      </c>
      <c r="N81" s="62">
        <f t="shared" si="0"/>
        <v>687</v>
      </c>
    </row>
    <row r="82" spans="1:14" s="24" customFormat="1" ht="20.25" customHeight="1">
      <c r="A82" s="53"/>
      <c r="B82" s="44" t="s">
        <v>102</v>
      </c>
      <c r="C82" s="52" t="s">
        <v>27</v>
      </c>
      <c r="D82" s="52" t="s">
        <v>21</v>
      </c>
      <c r="E82" s="52" t="s">
        <v>22</v>
      </c>
      <c r="F82" s="37" t="s">
        <v>10</v>
      </c>
      <c r="G82" s="43">
        <v>3011</v>
      </c>
      <c r="H82" s="39"/>
      <c r="I82" s="39"/>
      <c r="J82" s="39"/>
      <c r="K82" s="39"/>
      <c r="L82" s="61">
        <v>687</v>
      </c>
      <c r="M82" s="61"/>
      <c r="N82" s="62">
        <f aca="true" t="shared" si="1" ref="N82:N99">L82+M82</f>
        <v>687</v>
      </c>
    </row>
    <row r="83" spans="1:14" s="1" customFormat="1" ht="20.25" customHeight="1">
      <c r="A83" s="53"/>
      <c r="B83" s="47" t="s">
        <v>72</v>
      </c>
      <c r="C83" s="26" t="s">
        <v>33</v>
      </c>
      <c r="D83" s="26" t="s">
        <v>26</v>
      </c>
      <c r="E83" s="26"/>
      <c r="F83" s="26"/>
      <c r="G83" s="27">
        <v>377.7</v>
      </c>
      <c r="H83" s="28"/>
      <c r="I83" s="28"/>
      <c r="J83" s="28"/>
      <c r="K83" s="28"/>
      <c r="L83" s="62">
        <f>SUM(L84:L88)</f>
        <v>25774.2</v>
      </c>
      <c r="M83" s="62">
        <f>SUM(M84:M88)</f>
        <v>0</v>
      </c>
      <c r="N83" s="62">
        <f>N84+N85+N86+N87+N88+N89</f>
        <v>33081.929000000004</v>
      </c>
    </row>
    <row r="84" spans="1:14" s="1" customFormat="1" ht="22.5" customHeight="1">
      <c r="A84" s="48"/>
      <c r="B84" s="49" t="s">
        <v>73</v>
      </c>
      <c r="C84" s="52" t="s">
        <v>33</v>
      </c>
      <c r="D84" s="52" t="s">
        <v>4</v>
      </c>
      <c r="E84" s="52" t="s">
        <v>34</v>
      </c>
      <c r="F84" s="52" t="s">
        <v>14</v>
      </c>
      <c r="G84" s="46"/>
      <c r="H84" s="50"/>
      <c r="I84" s="50"/>
      <c r="J84" s="50"/>
      <c r="K84" s="50"/>
      <c r="L84" s="65">
        <v>500</v>
      </c>
      <c r="M84" s="65"/>
      <c r="N84" s="62">
        <f t="shared" si="1"/>
        <v>500</v>
      </c>
    </row>
    <row r="85" spans="1:14" s="1" customFormat="1" ht="22.5" customHeight="1">
      <c r="A85" s="48"/>
      <c r="B85" s="49" t="s">
        <v>211</v>
      </c>
      <c r="C85" s="52" t="s">
        <v>33</v>
      </c>
      <c r="D85" s="52" t="s">
        <v>15</v>
      </c>
      <c r="E85" s="52" t="s">
        <v>209</v>
      </c>
      <c r="F85" s="52" t="s">
        <v>210</v>
      </c>
      <c r="G85" s="46"/>
      <c r="H85" s="50"/>
      <c r="I85" s="50"/>
      <c r="J85" s="50"/>
      <c r="K85" s="50"/>
      <c r="L85" s="65">
        <v>500</v>
      </c>
      <c r="M85" s="65"/>
      <c r="N85" s="62">
        <v>280</v>
      </c>
    </row>
    <row r="86" spans="1:14" s="56" customFormat="1" ht="27.75" customHeight="1">
      <c r="A86" s="34"/>
      <c r="B86" s="90" t="s">
        <v>161</v>
      </c>
      <c r="C86" s="52" t="s">
        <v>33</v>
      </c>
      <c r="D86" s="52" t="s">
        <v>15</v>
      </c>
      <c r="E86" s="52" t="s">
        <v>113</v>
      </c>
      <c r="F86" s="52" t="s">
        <v>14</v>
      </c>
      <c r="G86" s="50"/>
      <c r="H86" s="50"/>
      <c r="I86" s="50"/>
      <c r="J86" s="50"/>
      <c r="K86" s="50"/>
      <c r="L86" s="65">
        <v>14020</v>
      </c>
      <c r="M86" s="65"/>
      <c r="N86" s="62">
        <v>21117.229</v>
      </c>
    </row>
    <row r="87" spans="1:14" s="1" customFormat="1" ht="35.25" customHeight="1">
      <c r="A87" s="23"/>
      <c r="B87" s="49" t="s">
        <v>142</v>
      </c>
      <c r="C87" s="36" t="s">
        <v>33</v>
      </c>
      <c r="D87" s="36" t="s">
        <v>21</v>
      </c>
      <c r="E87" s="36" t="s">
        <v>44</v>
      </c>
      <c r="F87" s="37" t="s">
        <v>14</v>
      </c>
      <c r="G87" s="38"/>
      <c r="H87" s="39"/>
      <c r="I87" s="39"/>
      <c r="J87" s="39"/>
      <c r="K87" s="39"/>
      <c r="L87" s="61">
        <v>1003.2</v>
      </c>
      <c r="M87" s="61"/>
      <c r="N87" s="62">
        <f t="shared" si="1"/>
        <v>1003.2</v>
      </c>
    </row>
    <row r="88" spans="1:14" s="51" customFormat="1" ht="33" customHeight="1">
      <c r="A88" s="53"/>
      <c r="B88" s="49" t="s">
        <v>143</v>
      </c>
      <c r="C88" s="36" t="s">
        <v>33</v>
      </c>
      <c r="D88" s="36" t="s">
        <v>21</v>
      </c>
      <c r="E88" s="36" t="s">
        <v>75</v>
      </c>
      <c r="F88" s="36" t="s">
        <v>14</v>
      </c>
      <c r="G88" s="38" t="e">
        <f>SUM(#REF!)</f>
        <v>#REF!</v>
      </c>
      <c r="H88" s="39"/>
      <c r="I88" s="39"/>
      <c r="J88" s="39"/>
      <c r="K88" s="39"/>
      <c r="L88" s="61">
        <v>9751</v>
      </c>
      <c r="M88" s="61"/>
      <c r="N88" s="62">
        <f t="shared" si="1"/>
        <v>9751</v>
      </c>
    </row>
    <row r="89" spans="1:14" s="51" customFormat="1" ht="33" customHeight="1">
      <c r="A89" s="53"/>
      <c r="B89" s="49" t="s">
        <v>212</v>
      </c>
      <c r="C89" s="36" t="s">
        <v>33</v>
      </c>
      <c r="D89" s="36" t="s">
        <v>21</v>
      </c>
      <c r="E89" s="36" t="s">
        <v>190</v>
      </c>
      <c r="F89" s="36" t="s">
        <v>213</v>
      </c>
      <c r="G89" s="38" t="e">
        <f>SUM(#REF!)</f>
        <v>#REF!</v>
      </c>
      <c r="H89" s="39"/>
      <c r="I89" s="39"/>
      <c r="J89" s="39"/>
      <c r="K89" s="39"/>
      <c r="L89" s="61">
        <v>9751</v>
      </c>
      <c r="M89" s="61"/>
      <c r="N89" s="62">
        <v>430.5</v>
      </c>
    </row>
    <row r="90" spans="1:14" s="51" customFormat="1" ht="20.25" customHeight="1">
      <c r="A90" s="23"/>
      <c r="B90" s="47" t="s">
        <v>8</v>
      </c>
      <c r="C90" s="41" t="s">
        <v>39</v>
      </c>
      <c r="D90" s="41" t="s">
        <v>4</v>
      </c>
      <c r="E90" s="41"/>
      <c r="F90" s="41"/>
      <c r="G90" s="38"/>
      <c r="H90" s="42"/>
      <c r="I90" s="42"/>
      <c r="J90" s="42"/>
      <c r="K90" s="42"/>
      <c r="L90" s="64">
        <f>SUM(L91:L93)</f>
        <v>1215</v>
      </c>
      <c r="M90" s="64">
        <f>SUM(M91:M93)</f>
        <v>0</v>
      </c>
      <c r="N90" s="62">
        <f>N91+N92+N93</f>
        <v>4015</v>
      </c>
    </row>
    <row r="91" spans="1:14" s="59" customFormat="1" ht="30.75" customHeight="1">
      <c r="A91" s="53"/>
      <c r="B91" s="49" t="s">
        <v>78</v>
      </c>
      <c r="C91" s="36" t="s">
        <v>39</v>
      </c>
      <c r="D91" s="36" t="s">
        <v>4</v>
      </c>
      <c r="E91" s="36" t="s">
        <v>79</v>
      </c>
      <c r="F91" s="36" t="s">
        <v>10</v>
      </c>
      <c r="G91" s="38"/>
      <c r="H91" s="39"/>
      <c r="I91" s="39"/>
      <c r="J91" s="39"/>
      <c r="K91" s="39"/>
      <c r="L91" s="61">
        <v>800</v>
      </c>
      <c r="M91" s="61">
        <v>0</v>
      </c>
      <c r="N91" s="62">
        <v>1150</v>
      </c>
    </row>
    <row r="92" spans="1:14" s="51" customFormat="1" ht="20.25" customHeight="1">
      <c r="A92" s="53"/>
      <c r="B92" s="44" t="s">
        <v>99</v>
      </c>
      <c r="C92" s="52" t="s">
        <v>39</v>
      </c>
      <c r="D92" s="52" t="s">
        <v>24</v>
      </c>
      <c r="E92" s="52" t="s">
        <v>22</v>
      </c>
      <c r="F92" s="36" t="s">
        <v>10</v>
      </c>
      <c r="G92" s="38"/>
      <c r="H92" s="39"/>
      <c r="I92" s="39"/>
      <c r="J92" s="39"/>
      <c r="K92" s="39"/>
      <c r="L92" s="61">
        <v>415</v>
      </c>
      <c r="M92" s="61"/>
      <c r="N92" s="62">
        <f t="shared" si="1"/>
        <v>415</v>
      </c>
    </row>
    <row r="93" spans="1:14" s="51" customFormat="1" ht="20.25" customHeight="1">
      <c r="A93" s="53"/>
      <c r="B93" s="44" t="s">
        <v>193</v>
      </c>
      <c r="C93" s="52" t="s">
        <v>39</v>
      </c>
      <c r="D93" s="52" t="s">
        <v>24</v>
      </c>
      <c r="E93" s="52" t="s">
        <v>183</v>
      </c>
      <c r="F93" s="36" t="s">
        <v>184</v>
      </c>
      <c r="G93" s="38"/>
      <c r="H93" s="39"/>
      <c r="I93" s="39"/>
      <c r="J93" s="39"/>
      <c r="K93" s="39"/>
      <c r="L93" s="61">
        <v>0</v>
      </c>
      <c r="M93" s="61"/>
      <c r="N93" s="62">
        <v>2450</v>
      </c>
    </row>
    <row r="94" spans="1:14" s="56" customFormat="1" ht="20.25" customHeight="1">
      <c r="A94" s="53"/>
      <c r="B94" s="98" t="s">
        <v>151</v>
      </c>
      <c r="C94" s="41" t="s">
        <v>41</v>
      </c>
      <c r="D94" s="41"/>
      <c r="E94" s="41"/>
      <c r="F94" s="41"/>
      <c r="G94" s="38"/>
      <c r="H94" s="42"/>
      <c r="I94" s="42"/>
      <c r="J94" s="42"/>
      <c r="K94" s="42"/>
      <c r="L94" s="64">
        <f>SUM(L95:L95)</f>
        <v>36263</v>
      </c>
      <c r="M94" s="64">
        <f>SUM(M95:M95)</f>
        <v>370</v>
      </c>
      <c r="N94" s="62">
        <f>N95</f>
        <v>36382</v>
      </c>
    </row>
    <row r="95" spans="1:14" s="51" customFormat="1" ht="20.25" customHeight="1">
      <c r="A95" s="125"/>
      <c r="B95" s="95" t="s">
        <v>144</v>
      </c>
      <c r="C95" s="36" t="s">
        <v>41</v>
      </c>
      <c r="D95" s="36" t="s">
        <v>4</v>
      </c>
      <c r="E95" s="36" t="s">
        <v>76</v>
      </c>
      <c r="F95" s="36" t="s">
        <v>12</v>
      </c>
      <c r="G95" s="43"/>
      <c r="H95" s="39"/>
      <c r="I95" s="39"/>
      <c r="J95" s="39"/>
      <c r="K95" s="39"/>
      <c r="L95" s="61">
        <v>36263</v>
      </c>
      <c r="M95" s="61">
        <v>370</v>
      </c>
      <c r="N95" s="62">
        <v>36382</v>
      </c>
    </row>
    <row r="96" spans="1:15" ht="23.25" customHeight="1">
      <c r="A96" s="53"/>
      <c r="B96" s="90" t="s">
        <v>146</v>
      </c>
      <c r="C96" s="28"/>
      <c r="D96" s="28"/>
      <c r="E96" s="26"/>
      <c r="F96" s="28"/>
      <c r="G96" s="28"/>
      <c r="H96" s="28"/>
      <c r="I96" s="28"/>
      <c r="J96" s="28"/>
      <c r="K96" s="28"/>
      <c r="L96" s="62">
        <f>L97</f>
        <v>2300</v>
      </c>
      <c r="M96" s="62">
        <f>M97</f>
        <v>0</v>
      </c>
      <c r="N96" s="62">
        <f t="shared" si="1"/>
        <v>2300</v>
      </c>
      <c r="O96" s="67"/>
    </row>
    <row r="97" spans="1:15" ht="36">
      <c r="A97" s="48"/>
      <c r="B97" s="90" t="s">
        <v>147</v>
      </c>
      <c r="C97" s="52" t="s">
        <v>28</v>
      </c>
      <c r="D97" s="52" t="s">
        <v>19</v>
      </c>
      <c r="E97" s="52"/>
      <c r="F97" s="52"/>
      <c r="G97" s="46"/>
      <c r="H97" s="50"/>
      <c r="I97" s="50"/>
      <c r="J97" s="50"/>
      <c r="K97" s="50"/>
      <c r="L97" s="65">
        <v>2300</v>
      </c>
      <c r="M97" s="65"/>
      <c r="N97" s="62">
        <f t="shared" si="1"/>
        <v>2300</v>
      </c>
      <c r="O97" s="67"/>
    </row>
    <row r="98" spans="1:15" ht="30.75">
      <c r="A98" s="53"/>
      <c r="B98" s="49" t="s">
        <v>152</v>
      </c>
      <c r="C98" s="52" t="s">
        <v>28</v>
      </c>
      <c r="D98" s="52" t="s">
        <v>19</v>
      </c>
      <c r="E98" s="52" t="s">
        <v>86</v>
      </c>
      <c r="F98" s="50" t="s">
        <v>114</v>
      </c>
      <c r="G98" s="50"/>
      <c r="H98" s="50"/>
      <c r="I98" s="50"/>
      <c r="J98" s="50"/>
      <c r="K98" s="50"/>
      <c r="L98" s="65">
        <v>2300</v>
      </c>
      <c r="M98" s="65"/>
      <c r="N98" s="62">
        <f t="shared" si="1"/>
        <v>2300</v>
      </c>
      <c r="O98" s="67"/>
    </row>
    <row r="99" spans="1:15" s="69" customFormat="1" ht="22.5" customHeight="1">
      <c r="A99" s="23"/>
      <c r="B99" s="47" t="s">
        <v>162</v>
      </c>
      <c r="C99" s="26" t="s">
        <v>40</v>
      </c>
      <c r="D99" s="26" t="s">
        <v>4</v>
      </c>
      <c r="E99" s="26" t="s">
        <v>163</v>
      </c>
      <c r="F99" s="28" t="s">
        <v>164</v>
      </c>
      <c r="G99" s="28"/>
      <c r="H99" s="28"/>
      <c r="I99" s="28"/>
      <c r="J99" s="28"/>
      <c r="K99" s="28"/>
      <c r="L99" s="62">
        <v>21851</v>
      </c>
      <c r="M99" s="62"/>
      <c r="N99" s="62">
        <f t="shared" si="1"/>
        <v>21851</v>
      </c>
      <c r="O99" s="126"/>
    </row>
    <row r="100" spans="2:14" s="69" customFormat="1" ht="12.75"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</row>
    <row r="101" spans="2:14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2:14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2:14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2:14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2:14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2:14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2:14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2:14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2:14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2:14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2:14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2:14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2:14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2:14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2:14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2:14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2:14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2:14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2:14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2:14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</row>
    <row r="121" spans="2:14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2:14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</row>
    <row r="123" spans="2:14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2:14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2:14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2:14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2:14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2:14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2:14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2:14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2:14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2:14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2:14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2:14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2:14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2:14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2:14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2:14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2:14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2:14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2:14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2:14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2:14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2:14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2:14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2:14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2:14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2:14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2:14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2:14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2:14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2:14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2:14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</sheetData>
  <sheetProtection/>
  <mergeCells count="7">
    <mergeCell ref="E8:L8"/>
    <mergeCell ref="A9:L9"/>
    <mergeCell ref="C3:O3"/>
    <mergeCell ref="C4:O4"/>
    <mergeCell ref="C5:O5"/>
    <mergeCell ref="C6:O6"/>
    <mergeCell ref="C7:O7"/>
  </mergeCells>
  <printOptions horizontalCentered="1"/>
  <pageMargins left="0.15748031496062992" right="0.1968503937007874" top="0.2755905511811024" bottom="0.31" header="0.1968503937007874" footer="0"/>
  <pageSetup fitToHeight="3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Nabiulla</dc:creator>
  <cp:keywords/>
  <dc:description/>
  <cp:lastModifiedBy>Арсланов</cp:lastModifiedBy>
  <cp:lastPrinted>2014-03-31T11:48:51Z</cp:lastPrinted>
  <dcterms:created xsi:type="dcterms:W3CDTF">2006-01-23T21:55:43Z</dcterms:created>
  <dcterms:modified xsi:type="dcterms:W3CDTF">2014-05-07T05:01:49Z</dcterms:modified>
  <cp:category/>
  <cp:version/>
  <cp:contentType/>
  <cp:contentStatus/>
</cp:coreProperties>
</file>