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0"/>
  </bookViews>
  <sheets>
    <sheet name="общ" sheetId="1" r:id="rId1"/>
  </sheets>
  <definedNames>
    <definedName name="_xlnm.Print_Area" localSheetId="0">'общ'!$A$1:$Q$124</definedName>
  </definedNames>
  <calcPr fullCalcOnLoad="1"/>
</workbook>
</file>

<file path=xl/sharedStrings.xml><?xml version="1.0" encoding="utf-8"?>
<sst xmlns="http://schemas.openxmlformats.org/spreadsheetml/2006/main" count="519" uniqueCount="168">
  <si>
    <t>Общегосударственные  вопросы</t>
  </si>
  <si>
    <t>Сумма</t>
  </si>
  <si>
    <t>Раздел</t>
  </si>
  <si>
    <t>Мин-тво</t>
  </si>
  <si>
    <t>01</t>
  </si>
  <si>
    <t>06</t>
  </si>
  <si>
    <t>0022500</t>
  </si>
  <si>
    <t>Молодежная политика и оздоровление детей</t>
  </si>
  <si>
    <t>Физическая культура и спорт</t>
  </si>
  <si>
    <t>500</t>
  </si>
  <si>
    <t>001</t>
  </si>
  <si>
    <t>008</t>
  </si>
  <si>
    <t>009</t>
  </si>
  <si>
    <t>005</t>
  </si>
  <si>
    <t>03</t>
  </si>
  <si>
    <t>0013800</t>
  </si>
  <si>
    <t>0021100</t>
  </si>
  <si>
    <t>0020000</t>
  </si>
  <si>
    <t>02</t>
  </si>
  <si>
    <t>0021200</t>
  </si>
  <si>
    <t>04</t>
  </si>
  <si>
    <t>0020400</t>
  </si>
  <si>
    <t>4409900</t>
  </si>
  <si>
    <t>05</t>
  </si>
  <si>
    <t>09</t>
  </si>
  <si>
    <t>00</t>
  </si>
  <si>
    <t>08</t>
  </si>
  <si>
    <t>12</t>
  </si>
  <si>
    <t>07</t>
  </si>
  <si>
    <t>4320200</t>
  </si>
  <si>
    <t>0029900</t>
  </si>
  <si>
    <t>5053300</t>
  </si>
  <si>
    <t>10</t>
  </si>
  <si>
    <t>4910100</t>
  </si>
  <si>
    <t>Вид     расхода</t>
  </si>
  <si>
    <t>0013600</t>
  </si>
  <si>
    <t>НАИМЕНОВАНИЕ</t>
  </si>
  <si>
    <t>подраздел</t>
  </si>
  <si>
    <t>3450100</t>
  </si>
  <si>
    <t>11</t>
  </si>
  <si>
    <t>13</t>
  </si>
  <si>
    <t>14</t>
  </si>
  <si>
    <t>0000000</t>
  </si>
  <si>
    <t>0200003</t>
  </si>
  <si>
    <t>000000</t>
  </si>
  <si>
    <t>5053600</t>
  </si>
  <si>
    <t>тыс.рублей</t>
  </si>
  <si>
    <t>Цел. статья расходов</t>
  </si>
  <si>
    <t>Всего</t>
  </si>
  <si>
    <t>Функционирование высшего длжностного лица муниципальгного района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</si>
  <si>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</si>
  <si>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</si>
  <si>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Функционирование законадательных ( представительных) органов  муниципальгного района</t>
  </si>
  <si>
    <t>Функционирование высшых органов исполнительной власти муниципальгного района</t>
  </si>
  <si>
    <t>Обеспечение проведения выборов</t>
  </si>
  <si>
    <t>Проведения выборов органов исполнительной</t>
  </si>
  <si>
    <t>Обепечение деятельности финансовых, налоговыхи таможенных органов и органов надзора</t>
  </si>
  <si>
    <t>Резервные фонды</t>
  </si>
  <si>
    <t>Резервные фонды органов исполнительной власти муниципального района</t>
  </si>
  <si>
    <t>0700500</t>
  </si>
  <si>
    <t>Национальная экономика</t>
  </si>
  <si>
    <t>Субсидии юридическим лицам</t>
  </si>
  <si>
    <t xml:space="preserve">Другие  общегосударственные вопросы </t>
  </si>
  <si>
    <t>Государственная регистрация актов гражданского состояния</t>
  </si>
  <si>
    <t>Расходы по хранению, комплектованию и учета архивного фонда</t>
  </si>
  <si>
    <t>Образование</t>
  </si>
  <si>
    <t xml:space="preserve"> Мероприятия по проведению оздоровительной компании детей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</si>
  <si>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</si>
  <si>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</si>
  <si>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</si>
  <si>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</si>
  <si>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4429900</t>
  </si>
  <si>
    <t>Театры, цирки, концертные организацции и другие и другие организации исполнительских исскуств</t>
  </si>
  <si>
    <t>4430000</t>
  </si>
  <si>
    <t>Жилищно-коммунальное хозяйства</t>
  </si>
  <si>
    <t xml:space="preserve"> Мероприятия по капитальному ремонту многоквартирных домов</t>
  </si>
  <si>
    <t xml:space="preserve">Коммунальное хозяйства </t>
  </si>
  <si>
    <t xml:space="preserve"> Мероприятия в области коммунального хозяйства</t>
  </si>
  <si>
    <t>3510500</t>
  </si>
  <si>
    <t xml:space="preserve">Социальная политика </t>
  </si>
  <si>
    <t>Доплаты к пенсиям,муниципальных служащих</t>
  </si>
  <si>
    <t>Межбюджетные трансферты</t>
  </si>
  <si>
    <t>Обеспечение жильем дете-сирот оставщихся без попечения родителей</t>
  </si>
  <si>
    <t>Денежные выплаты детям-сиротам оставщихся без попечения родителей</t>
  </si>
  <si>
    <t>5160130</t>
  </si>
  <si>
    <t>Осуществление первичного воинского учета на территориях, где отсутствуют военные камиссариаты</t>
  </si>
  <si>
    <t>Мероприятия в области здравоохранения и физической культуры, туризма</t>
  </si>
  <si>
    <t>5129700</t>
  </si>
  <si>
    <t>Социальные выплаты</t>
  </si>
  <si>
    <t>4209900</t>
  </si>
  <si>
    <t>4219900</t>
  </si>
  <si>
    <t>4239900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</si>
  <si>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производственныекомбинаты, логопедические пункты</t>
  </si>
  <si>
    <t>4520000</t>
  </si>
  <si>
    <t>Редакция " Луч справедливости"</t>
  </si>
  <si>
    <t>Периодическая печать и издательства</t>
  </si>
  <si>
    <t>Периодические  издания, учреждение  органами исполнительной власти</t>
  </si>
  <si>
    <t>4570000</t>
  </si>
  <si>
    <t xml:space="preserve">Отдел субсидии </t>
  </si>
  <si>
    <t>Мероприятие в области социальной политики</t>
  </si>
  <si>
    <t>Управление сельского хозяйства Каякентского района</t>
  </si>
  <si>
    <t>Культура</t>
  </si>
  <si>
    <t>Другие вопросы в области жилищно- коммунального хозяйства</t>
  </si>
  <si>
    <t>Выполнение функции государственными органами (админ комиссии)</t>
  </si>
  <si>
    <t>Выполнение функции государственными органами (КДН)</t>
  </si>
  <si>
    <t>Выполнение функции государственными органами ( на осуществление опеки)</t>
  </si>
  <si>
    <t>0020300</t>
  </si>
  <si>
    <t>Благоустроство</t>
  </si>
  <si>
    <t>6000200</t>
  </si>
  <si>
    <t>Выполнение функции государственными органами (КСП)</t>
  </si>
  <si>
    <t>Выполнение функции государственными учреждениями (ЗАГС)</t>
  </si>
  <si>
    <t>Субсидии юридическим лицам ( предпринимательская деятельность)</t>
  </si>
  <si>
    <t>Центральный аппарат ( молродежной политике)</t>
  </si>
  <si>
    <t>Социальная выплаты (един. мат помощь)</t>
  </si>
  <si>
    <t>Центральный аппарат (АУП ФК Спорт)</t>
  </si>
  <si>
    <t>Фонд финансовой поддержки сельпоселении</t>
  </si>
  <si>
    <t>Центральный аппарат АУП УСХ)</t>
  </si>
  <si>
    <t>Центральный аппарат (АУП ФУ)</t>
  </si>
  <si>
    <t>Центральный аппарат (АУП УО)</t>
  </si>
  <si>
    <t>Выполнение функции бюджетными учреждениями ( ДДУ)</t>
  </si>
  <si>
    <t>Центральный аппарат (У.К)</t>
  </si>
  <si>
    <t>010</t>
  </si>
  <si>
    <t>4360000</t>
  </si>
  <si>
    <t>Модернизация</t>
  </si>
  <si>
    <t>Национальная безопасность</t>
  </si>
  <si>
    <t>Фонд финансовой поддержки сельпоселении из районного фонда</t>
  </si>
  <si>
    <t>5201320</t>
  </si>
  <si>
    <t>5054800</t>
  </si>
  <si>
    <t>Анализ исполнения бюджета района по  расходам районного бюджета МР " Каякентский район"</t>
  </si>
  <si>
    <t xml:space="preserve">Первонач. План </t>
  </si>
  <si>
    <t xml:space="preserve">Исполнения </t>
  </si>
  <si>
    <t xml:space="preserve">Уточнения к первонач. плану </t>
  </si>
  <si>
    <t>Строиительство школы</t>
  </si>
  <si>
    <t>5220000</t>
  </si>
  <si>
    <t>Строительство больницы</t>
  </si>
  <si>
    <t>003</t>
  </si>
  <si>
    <t>Здравоохранения</t>
  </si>
  <si>
    <t>000</t>
  </si>
  <si>
    <t>Выполнения функции классного руководителя</t>
  </si>
  <si>
    <t>5200900</t>
  </si>
  <si>
    <t>В том. числе: Госстандарт образование</t>
  </si>
  <si>
    <t>21800200</t>
  </si>
  <si>
    <t xml:space="preserve">Прграмма чистая вода </t>
  </si>
  <si>
    <t>1009300</t>
  </si>
  <si>
    <t>Строительство спорткомплекса</t>
  </si>
  <si>
    <t>522000</t>
  </si>
  <si>
    <t>Единовременная помощь при всех формах устройство детей в семью</t>
  </si>
  <si>
    <t>5050502</t>
  </si>
  <si>
    <t>Компенсация части родительской платы</t>
  </si>
  <si>
    <t>5200100</t>
  </si>
  <si>
    <t>Начальник УФ                                                                                                            Г.Магамедов</t>
  </si>
  <si>
    <t>Приложение №2</t>
  </si>
  <si>
    <t>Выполнение функции государственными органами (АУП ГО ЧС)</t>
  </si>
  <si>
    <t>Аварийно восстановительные работы (мат. помощь)</t>
  </si>
  <si>
    <t>Субсидии бюджетному учреждению ( ДЧО)</t>
  </si>
  <si>
    <t>611</t>
  </si>
  <si>
    <t>ФЦП (ДДОУ)</t>
  </si>
  <si>
    <t>Выполнение функции бюджетными учреждениями (дополн образ)</t>
  </si>
  <si>
    <t xml:space="preserve">Детские дошкольные учреждения </t>
  </si>
  <si>
    <t>Прочие учреждения образования</t>
  </si>
  <si>
    <t xml:space="preserve">Школы - детские сады, школы начальные, неполные средние и средние </t>
  </si>
  <si>
    <t>Питание 1-4 кл</t>
  </si>
  <si>
    <t xml:space="preserve">        из них; субсидии бюджетному учреждению ( Н.Викри СОШ)</t>
  </si>
  <si>
    <t>Дворцы и Дома культуры</t>
  </si>
  <si>
    <t>Книжный фонд</t>
  </si>
  <si>
    <t>4400200</t>
  </si>
  <si>
    <t xml:space="preserve">                              за 2013 г </t>
  </si>
  <si>
    <t>% исполнения к уточн  плану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</si>
</sst>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5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Arial"/>
      <family val="2"/>
    </font>
    <font>
      <sz val="13"/>
      <name val="Book Antiqua"/>
      <family val="1"/>
    </font>
    <font>
      <sz val="13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3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19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30" borderId="0" xfId="0" applyFill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0" fillId="30" borderId="0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21" fillId="30" borderId="0" xfId="0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6" fontId="3" fillId="0" borderId="10" xfId="0" applyNumberFormat="1" applyFont="1" applyBorder="1" applyAlignment="1">
      <alignment/>
    </xf>
    <xf numFmtId="0" fontId="22" fillId="3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178" fontId="22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178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49" fontId="22" fillId="0" borderId="11" xfId="0" applyNumberFormat="1" applyFont="1" applyBorder="1" applyAlignment="1">
      <alignment/>
    </xf>
    <xf numFmtId="178" fontId="22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right"/>
    </xf>
    <xf numFmtId="49" fontId="23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22" fillId="30" borderId="10" xfId="0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178" fontId="23" fillId="30" borderId="10" xfId="0" applyNumberFormat="1" applyFont="1" applyFill="1" applyBorder="1" applyAlignment="1">
      <alignment horizontal="right"/>
    </xf>
    <xf numFmtId="0" fontId="22" fillId="0" borderId="0" xfId="0" applyFont="1" applyAlignment="1">
      <alignment wrapText="1"/>
    </xf>
    <xf numFmtId="0" fontId="23" fillId="0" borderId="10" xfId="0" applyFont="1" applyFill="1" applyBorder="1" applyAlignment="1">
      <alignment wrapText="1"/>
    </xf>
    <xf numFmtId="178" fontId="23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3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8" fontId="23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23" fillId="0" borderId="11" xfId="0" applyFont="1" applyBorder="1" applyAlignment="1">
      <alignment/>
    </xf>
    <xf numFmtId="178" fontId="23" fillId="0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0" fontId="23" fillId="30" borderId="10" xfId="0" applyFont="1" applyFill="1" applyBorder="1" applyAlignment="1">
      <alignment horizontal="right"/>
    </xf>
    <xf numFmtId="178" fontId="22" fillId="30" borderId="10" xfId="0" applyNumberFormat="1" applyFont="1" applyFill="1" applyBorder="1" applyAlignment="1">
      <alignment horizontal="right"/>
    </xf>
    <xf numFmtId="178" fontId="22" fillId="0" borderId="10" xfId="0" applyNumberFormat="1" applyFont="1" applyFill="1" applyBorder="1" applyAlignment="1">
      <alignment horizontal="right"/>
    </xf>
    <xf numFmtId="0" fontId="22" fillId="30" borderId="10" xfId="0" applyFont="1" applyFill="1" applyBorder="1" applyAlignment="1">
      <alignment horizontal="center"/>
    </xf>
    <xf numFmtId="0" fontId="22" fillId="3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2"/>
  <sheetViews>
    <sheetView tabSelected="1" view="pageBreakPreview" zoomScale="70" zoomScaleNormal="75" zoomScaleSheetLayoutView="70" zoomScalePageLayoutView="0" workbookViewId="0" topLeftCell="A4">
      <selection activeCell="B25" sqref="B25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1.375" style="0" customWidth="1"/>
    <col min="7" max="7" width="7.2539062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6.00390625" style="0" customWidth="1"/>
    <col min="14" max="14" width="15.125" style="0" customWidth="1"/>
    <col min="15" max="15" width="16.375" style="0" customWidth="1"/>
    <col min="16" max="16" width="12.375" style="0" customWidth="1"/>
  </cols>
  <sheetData>
    <row r="1" ht="19.5" customHeight="1"/>
    <row r="2" spans="1:15" ht="15.75" customHeight="1">
      <c r="A2" s="2"/>
      <c r="B2" s="4"/>
      <c r="C2" s="3"/>
      <c r="D2" s="3"/>
      <c r="E2" s="25"/>
      <c r="F2" s="26"/>
      <c r="G2" s="11"/>
      <c r="H2" s="12"/>
      <c r="I2" s="13"/>
      <c r="J2" s="13"/>
      <c r="K2" s="13"/>
      <c r="L2" s="13"/>
      <c r="M2" s="12"/>
      <c r="N2" s="8"/>
      <c r="O2" s="8" t="s">
        <v>151</v>
      </c>
    </row>
    <row r="3" spans="1:15" ht="17.25" customHeight="1">
      <c r="A3" s="2"/>
      <c r="B3" s="4"/>
      <c r="C3" s="3"/>
      <c r="D3" s="3"/>
      <c r="E3" s="10"/>
      <c r="F3" s="26"/>
      <c r="G3" s="11"/>
      <c r="H3" s="12"/>
      <c r="I3" s="13"/>
      <c r="J3" s="13"/>
      <c r="K3" s="13"/>
      <c r="L3" s="13"/>
      <c r="M3" s="12"/>
      <c r="N3" s="12"/>
      <c r="O3" s="12"/>
    </row>
    <row r="4" spans="1:15" ht="18">
      <c r="A4" s="2"/>
      <c r="D4" s="1"/>
      <c r="E4" s="14"/>
      <c r="F4" s="26"/>
      <c r="G4" s="15"/>
      <c r="H4" s="16"/>
      <c r="I4" s="15"/>
      <c r="J4" s="15"/>
      <c r="K4" s="15"/>
      <c r="L4" s="15"/>
      <c r="M4" s="15"/>
      <c r="N4" s="15"/>
      <c r="O4" s="15"/>
    </row>
    <row r="5" spans="1:15" ht="18">
      <c r="A5" s="2"/>
      <c r="D5" s="1"/>
      <c r="E5" s="14"/>
      <c r="F5" s="26"/>
      <c r="G5" s="15"/>
      <c r="H5" s="15"/>
      <c r="I5" s="15"/>
      <c r="J5" s="15"/>
      <c r="K5" s="15"/>
      <c r="L5" s="15"/>
      <c r="M5" s="15"/>
      <c r="N5" s="15"/>
      <c r="O5" s="15"/>
    </row>
    <row r="6" spans="1:15" ht="18">
      <c r="A6" s="7"/>
      <c r="D6" s="1"/>
      <c r="E6" s="14"/>
      <c r="F6" s="27"/>
      <c r="G6" s="15"/>
      <c r="H6" s="15"/>
      <c r="I6" s="15"/>
      <c r="J6" s="15"/>
      <c r="K6" s="15"/>
      <c r="L6" s="15"/>
      <c r="M6" s="15"/>
      <c r="N6" s="35"/>
      <c r="O6" s="35"/>
    </row>
    <row r="7" spans="1:13" ht="15.75">
      <c r="A7" s="7"/>
      <c r="C7" s="1"/>
      <c r="E7" s="14"/>
      <c r="F7" s="97"/>
      <c r="G7" s="97"/>
      <c r="H7" s="97"/>
      <c r="I7" s="97"/>
      <c r="J7" s="97"/>
      <c r="K7" s="97"/>
      <c r="L7" s="97"/>
      <c r="M7" s="97"/>
    </row>
    <row r="8" spans="1:13" ht="15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6" ht="15.75" customHeight="1">
      <c r="A9" s="99" t="s">
        <v>128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3" ht="18" customHeight="1">
      <c r="A10" s="98" t="s">
        <v>166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5" ht="18">
      <c r="A11" s="2"/>
      <c r="B11" s="5"/>
      <c r="C11" s="6"/>
      <c r="D11" s="6"/>
      <c r="E11" s="6"/>
      <c r="M11" s="17"/>
      <c r="N11" s="17"/>
      <c r="O11" s="17" t="s">
        <v>46</v>
      </c>
    </row>
    <row r="12" spans="1:16" s="23" customFormat="1" ht="76.5" customHeight="1">
      <c r="A12" s="18"/>
      <c r="B12" s="18" t="s">
        <v>36</v>
      </c>
      <c r="C12" s="18" t="s">
        <v>3</v>
      </c>
      <c r="D12" s="18" t="s">
        <v>2</v>
      </c>
      <c r="E12" s="19" t="s">
        <v>37</v>
      </c>
      <c r="F12" s="19" t="s">
        <v>47</v>
      </c>
      <c r="G12" s="19" t="s">
        <v>34</v>
      </c>
      <c r="H12" s="20" t="s">
        <v>1</v>
      </c>
      <c r="I12" s="21"/>
      <c r="J12" s="21"/>
      <c r="K12" s="21"/>
      <c r="L12" s="22"/>
      <c r="M12" s="19" t="s">
        <v>129</v>
      </c>
      <c r="N12" s="19" t="s">
        <v>131</v>
      </c>
      <c r="O12" s="19" t="s">
        <v>130</v>
      </c>
      <c r="P12" s="34" t="s">
        <v>167</v>
      </c>
    </row>
    <row r="13" spans="1:16" s="23" customFormat="1" ht="14.25" customHeight="1">
      <c r="A13" s="24"/>
      <c r="B13" s="21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/>
      <c r="I13" s="21"/>
      <c r="J13" s="21"/>
      <c r="K13" s="21"/>
      <c r="L13" s="21"/>
      <c r="M13" s="21">
        <v>7</v>
      </c>
      <c r="N13" s="21">
        <v>8</v>
      </c>
      <c r="O13" s="21">
        <v>9</v>
      </c>
      <c r="P13" s="24"/>
    </row>
    <row r="14" spans="1:16" s="40" customFormat="1" ht="20.25" customHeight="1">
      <c r="A14" s="28"/>
      <c r="B14" s="28" t="s">
        <v>48</v>
      </c>
      <c r="C14" s="29"/>
      <c r="D14" s="29"/>
      <c r="E14" s="29"/>
      <c r="F14" s="29"/>
      <c r="G14" s="29"/>
      <c r="H14" s="30" t="e">
        <f>SUM(#REF!+#REF!+#REF!+H21+#REF!+#REF!+#REF!+H107+#REF!)</f>
        <v>#REF!</v>
      </c>
      <c r="I14" s="31"/>
      <c r="J14" s="31"/>
      <c r="K14" s="31"/>
      <c r="L14" s="32"/>
      <c r="M14" s="39">
        <f>M15+M33+M35+M41+M45+M53+M75+M85+M92+M96+M99+M102+M103</f>
        <v>677787.8999999999</v>
      </c>
      <c r="N14" s="39">
        <f>N15+N33+N35+N41+N45+N53+N75+N85+N92+N96+N99+N102+N103+N83</f>
        <v>786185.0459999999</v>
      </c>
      <c r="O14" s="39">
        <f>O15+O33+O35+O41+O45+O53+O75+O85+O92+O96+O99+O102+O103+O83</f>
        <v>688054.181</v>
      </c>
      <c r="P14" s="41">
        <f>O14/N14*100</f>
        <v>87.51809570796645</v>
      </c>
    </row>
    <row r="15" spans="1:16" s="49" customFormat="1" ht="21" customHeight="1">
      <c r="A15" s="42"/>
      <c r="B15" s="43" t="s">
        <v>0</v>
      </c>
      <c r="C15" s="44" t="s">
        <v>10</v>
      </c>
      <c r="D15" s="44" t="s">
        <v>4</v>
      </c>
      <c r="E15" s="44"/>
      <c r="F15" s="44"/>
      <c r="G15" s="44"/>
      <c r="H15" s="45"/>
      <c r="I15" s="46"/>
      <c r="J15" s="46"/>
      <c r="K15" s="46"/>
      <c r="L15" s="47"/>
      <c r="M15" s="48">
        <f>M16+M17+M21+M25+M28+M30+M32</f>
        <v>62025.6</v>
      </c>
      <c r="N15" s="48">
        <f>N16+N17+N21+N25+N28+N30+N32</f>
        <v>41128.811</v>
      </c>
      <c r="O15" s="48">
        <f>O16+O17+O21+O25+O28+O30+O32</f>
        <v>40748.958</v>
      </c>
      <c r="P15" s="41">
        <f aca="true" t="shared" si="0" ref="P15:P78">O15/N15*100</f>
        <v>99.07643087469754</v>
      </c>
    </row>
    <row r="16" spans="1:16" s="49" customFormat="1" ht="30" customHeight="1">
      <c r="A16" s="50"/>
      <c r="B16" s="51" t="s">
        <v>49</v>
      </c>
      <c r="C16" s="52" t="s">
        <v>10</v>
      </c>
      <c r="D16" s="52" t="s">
        <v>4</v>
      </c>
      <c r="E16" s="52" t="s">
        <v>18</v>
      </c>
      <c r="F16" s="52" t="s">
        <v>106</v>
      </c>
      <c r="G16" s="53" t="s">
        <v>9</v>
      </c>
      <c r="H16" s="54" t="e">
        <f>SUM(#REF!)</f>
        <v>#REF!</v>
      </c>
      <c r="I16" s="55"/>
      <c r="J16" s="55"/>
      <c r="K16" s="55"/>
      <c r="L16" s="56"/>
      <c r="M16" s="57">
        <v>1937</v>
      </c>
      <c r="N16" s="57">
        <v>1295</v>
      </c>
      <c r="O16" s="57">
        <v>1295</v>
      </c>
      <c r="P16" s="41">
        <f t="shared" si="0"/>
        <v>100</v>
      </c>
    </row>
    <row r="17" spans="1:16" s="49" customFormat="1" ht="30" customHeight="1">
      <c r="A17" s="50"/>
      <c r="B17" s="58" t="s">
        <v>52</v>
      </c>
      <c r="C17" s="59" t="s">
        <v>10</v>
      </c>
      <c r="D17" s="59" t="s">
        <v>4</v>
      </c>
      <c r="E17" s="59" t="s">
        <v>14</v>
      </c>
      <c r="F17" s="59"/>
      <c r="G17" s="59"/>
      <c r="H17" s="54" t="e">
        <f>SUM(#REF!+#REF!+#REF!)</f>
        <v>#REF!</v>
      </c>
      <c r="I17" s="60"/>
      <c r="J17" s="60"/>
      <c r="K17" s="60"/>
      <c r="L17" s="61"/>
      <c r="M17" s="62">
        <f>M18+M19+M20</f>
        <v>2166</v>
      </c>
      <c r="N17" s="62">
        <f>N18+N19+N20</f>
        <v>2366</v>
      </c>
      <c r="O17" s="62">
        <f>O18+O19+O20</f>
        <v>2147.7039999999997</v>
      </c>
      <c r="P17" s="41">
        <f t="shared" si="0"/>
        <v>90.77362637362636</v>
      </c>
    </row>
    <row r="18" spans="1:16" s="49" customFormat="1" ht="18" customHeight="1">
      <c r="A18" s="50"/>
      <c r="B18" s="51" t="s">
        <v>51</v>
      </c>
      <c r="C18" s="52" t="s">
        <v>10</v>
      </c>
      <c r="D18" s="52" t="s">
        <v>4</v>
      </c>
      <c r="E18" s="52" t="s">
        <v>14</v>
      </c>
      <c r="F18" s="52" t="s">
        <v>16</v>
      </c>
      <c r="G18" s="53" t="s">
        <v>9</v>
      </c>
      <c r="H18" s="63"/>
      <c r="I18" s="55"/>
      <c r="J18" s="55"/>
      <c r="K18" s="55"/>
      <c r="L18" s="56"/>
      <c r="M18" s="57">
        <v>1076</v>
      </c>
      <c r="N18" s="57">
        <v>1042</v>
      </c>
      <c r="O18" s="57">
        <v>1041.873</v>
      </c>
      <c r="P18" s="41">
        <f t="shared" si="0"/>
        <v>99.98781190019194</v>
      </c>
    </row>
    <row r="19" spans="1:16" s="49" customFormat="1" ht="20.25" customHeight="1">
      <c r="A19" s="50"/>
      <c r="B19" s="51" t="s">
        <v>51</v>
      </c>
      <c r="C19" s="52" t="s">
        <v>10</v>
      </c>
      <c r="D19" s="52" t="s">
        <v>4</v>
      </c>
      <c r="E19" s="52" t="s">
        <v>14</v>
      </c>
      <c r="F19" s="52" t="s">
        <v>19</v>
      </c>
      <c r="G19" s="52" t="s">
        <v>9</v>
      </c>
      <c r="H19" s="54" t="e">
        <f>SUM(#REF!)</f>
        <v>#REF!</v>
      </c>
      <c r="I19" s="55"/>
      <c r="J19" s="55"/>
      <c r="K19" s="55"/>
      <c r="L19" s="56"/>
      <c r="M19" s="57">
        <v>750</v>
      </c>
      <c r="N19" s="57">
        <v>963</v>
      </c>
      <c r="O19" s="57">
        <v>962.709</v>
      </c>
      <c r="P19" s="41">
        <f t="shared" si="0"/>
        <v>99.96978193146417</v>
      </c>
    </row>
    <row r="20" spans="1:16" s="49" customFormat="1" ht="20.25" customHeight="1">
      <c r="A20" s="50"/>
      <c r="B20" s="51" t="s">
        <v>51</v>
      </c>
      <c r="C20" s="52" t="s">
        <v>10</v>
      </c>
      <c r="D20" s="52" t="s">
        <v>4</v>
      </c>
      <c r="E20" s="52" t="s">
        <v>14</v>
      </c>
      <c r="F20" s="52" t="s">
        <v>21</v>
      </c>
      <c r="G20" s="52" t="s">
        <v>9</v>
      </c>
      <c r="H20" s="54" t="e">
        <f>SUM(#REF!)</f>
        <v>#REF!</v>
      </c>
      <c r="I20" s="55"/>
      <c r="J20" s="55"/>
      <c r="K20" s="55"/>
      <c r="L20" s="56"/>
      <c r="M20" s="57">
        <v>340</v>
      </c>
      <c r="N20" s="57">
        <v>361</v>
      </c>
      <c r="O20" s="57">
        <v>143.122</v>
      </c>
      <c r="P20" s="41">
        <f t="shared" si="0"/>
        <v>39.64598337950139</v>
      </c>
    </row>
    <row r="21" spans="1:16" s="49" customFormat="1" ht="31.5" customHeight="1">
      <c r="A21" s="50"/>
      <c r="B21" s="58" t="s">
        <v>53</v>
      </c>
      <c r="C21" s="59" t="s">
        <v>10</v>
      </c>
      <c r="D21" s="59" t="s">
        <v>4</v>
      </c>
      <c r="E21" s="59" t="s">
        <v>20</v>
      </c>
      <c r="F21" s="59"/>
      <c r="G21" s="59"/>
      <c r="H21" s="45">
        <v>240</v>
      </c>
      <c r="I21" s="60"/>
      <c r="J21" s="60"/>
      <c r="K21" s="60"/>
      <c r="L21" s="61"/>
      <c r="M21" s="62">
        <f>M22+M23+M24</f>
        <v>30298.6</v>
      </c>
      <c r="N21" s="62">
        <f>N22+N23+N24</f>
        <v>29943.811</v>
      </c>
      <c r="O21" s="62">
        <f>O22+O23+O24</f>
        <v>29852.825</v>
      </c>
      <c r="P21" s="41">
        <f t="shared" si="0"/>
        <v>99.6961442215889</v>
      </c>
    </row>
    <row r="22" spans="1:16" s="49" customFormat="1" ht="20.25" customHeight="1">
      <c r="A22" s="50"/>
      <c r="B22" s="51" t="s">
        <v>51</v>
      </c>
      <c r="C22" s="52" t="s">
        <v>10</v>
      </c>
      <c r="D22" s="52" t="s">
        <v>4</v>
      </c>
      <c r="E22" s="52" t="s">
        <v>20</v>
      </c>
      <c r="F22" s="52" t="s">
        <v>21</v>
      </c>
      <c r="G22" s="53" t="s">
        <v>9</v>
      </c>
      <c r="H22" s="64">
        <v>240</v>
      </c>
      <c r="I22" s="55"/>
      <c r="J22" s="55"/>
      <c r="K22" s="55"/>
      <c r="L22" s="56"/>
      <c r="M22" s="57">
        <v>29618.6</v>
      </c>
      <c r="N22" s="57">
        <v>29263.811</v>
      </c>
      <c r="O22" s="57">
        <v>29172.825</v>
      </c>
      <c r="P22" s="41">
        <f t="shared" si="0"/>
        <v>99.68908355784556</v>
      </c>
    </row>
    <row r="23" spans="1:16" s="49" customFormat="1" ht="28.5" customHeight="1">
      <c r="A23" s="50"/>
      <c r="B23" s="51" t="s">
        <v>103</v>
      </c>
      <c r="C23" s="52" t="s">
        <v>10</v>
      </c>
      <c r="D23" s="52" t="s">
        <v>4</v>
      </c>
      <c r="E23" s="52" t="s">
        <v>20</v>
      </c>
      <c r="F23" s="52" t="s">
        <v>21</v>
      </c>
      <c r="G23" s="53" t="s">
        <v>9</v>
      </c>
      <c r="H23" s="64">
        <v>240</v>
      </c>
      <c r="I23" s="55"/>
      <c r="J23" s="55"/>
      <c r="K23" s="55"/>
      <c r="L23" s="56"/>
      <c r="M23" s="57">
        <v>340</v>
      </c>
      <c r="N23" s="57">
        <v>340</v>
      </c>
      <c r="O23" s="57">
        <v>340</v>
      </c>
      <c r="P23" s="41">
        <f t="shared" si="0"/>
        <v>100</v>
      </c>
    </row>
    <row r="24" spans="1:16" s="49" customFormat="1" ht="20.25" customHeight="1">
      <c r="A24" s="50"/>
      <c r="B24" s="51" t="s">
        <v>104</v>
      </c>
      <c r="C24" s="52" t="s">
        <v>10</v>
      </c>
      <c r="D24" s="52" t="s">
        <v>4</v>
      </c>
      <c r="E24" s="52" t="s">
        <v>20</v>
      </c>
      <c r="F24" s="52" t="s">
        <v>21</v>
      </c>
      <c r="G24" s="53" t="s">
        <v>9</v>
      </c>
      <c r="H24" s="64">
        <v>240</v>
      </c>
      <c r="I24" s="55"/>
      <c r="J24" s="55"/>
      <c r="K24" s="55"/>
      <c r="L24" s="56"/>
      <c r="M24" s="57">
        <v>340</v>
      </c>
      <c r="N24" s="57">
        <v>340</v>
      </c>
      <c r="O24" s="57">
        <v>340</v>
      </c>
      <c r="P24" s="41">
        <f t="shared" si="0"/>
        <v>100</v>
      </c>
    </row>
    <row r="25" spans="1:16" s="49" customFormat="1" ht="30.75" customHeight="1">
      <c r="A25" s="43"/>
      <c r="B25" s="65" t="s">
        <v>56</v>
      </c>
      <c r="C25" s="59" t="s">
        <v>10</v>
      </c>
      <c r="D25" s="59" t="s">
        <v>4</v>
      </c>
      <c r="E25" s="59" t="s">
        <v>5</v>
      </c>
      <c r="F25" s="59"/>
      <c r="G25" s="59"/>
      <c r="H25" s="54"/>
      <c r="I25" s="60"/>
      <c r="J25" s="60"/>
      <c r="K25" s="60"/>
      <c r="L25" s="61"/>
      <c r="M25" s="62">
        <f>M26+M27</f>
        <v>7000</v>
      </c>
      <c r="N25" s="62">
        <f>N26+N27</f>
        <v>7400</v>
      </c>
      <c r="O25" s="62">
        <f>O26+O27</f>
        <v>7329.429</v>
      </c>
      <c r="P25" s="41">
        <f t="shared" si="0"/>
        <v>99.04633783783784</v>
      </c>
    </row>
    <row r="26" spans="1:16" s="49" customFormat="1" ht="20.25" customHeight="1">
      <c r="A26" s="66"/>
      <c r="B26" s="51" t="s">
        <v>109</v>
      </c>
      <c r="C26" s="52" t="s">
        <v>10</v>
      </c>
      <c r="D26" s="52" t="s">
        <v>4</v>
      </c>
      <c r="E26" s="52" t="s">
        <v>5</v>
      </c>
      <c r="F26" s="52" t="s">
        <v>6</v>
      </c>
      <c r="G26" s="53" t="s">
        <v>9</v>
      </c>
      <c r="H26" s="63">
        <v>1413.3</v>
      </c>
      <c r="I26" s="55"/>
      <c r="J26" s="55"/>
      <c r="K26" s="55"/>
      <c r="L26" s="56"/>
      <c r="M26" s="57">
        <v>1000</v>
      </c>
      <c r="N26" s="57">
        <v>1000</v>
      </c>
      <c r="O26" s="57">
        <v>929.429</v>
      </c>
      <c r="P26" s="41">
        <f t="shared" si="0"/>
        <v>92.9429</v>
      </c>
    </row>
    <row r="27" spans="1:16" s="73" customFormat="1" ht="30.75" customHeight="1">
      <c r="A27" s="67"/>
      <c r="B27" s="68" t="s">
        <v>117</v>
      </c>
      <c r="C27" s="69" t="s">
        <v>10</v>
      </c>
      <c r="D27" s="69" t="s">
        <v>4</v>
      </c>
      <c r="E27" s="69" t="s">
        <v>5</v>
      </c>
      <c r="F27" s="69" t="s">
        <v>21</v>
      </c>
      <c r="G27" s="70" t="s">
        <v>9</v>
      </c>
      <c r="H27" s="70"/>
      <c r="I27" s="70"/>
      <c r="J27" s="70"/>
      <c r="K27" s="70"/>
      <c r="L27" s="71"/>
      <c r="M27" s="72">
        <v>6000</v>
      </c>
      <c r="N27" s="72">
        <v>6400</v>
      </c>
      <c r="O27" s="72">
        <v>6400</v>
      </c>
      <c r="P27" s="41">
        <f t="shared" si="0"/>
        <v>100</v>
      </c>
    </row>
    <row r="28" spans="1:16" s="49" customFormat="1" ht="20.25" customHeight="1">
      <c r="A28" s="43"/>
      <c r="B28" s="65" t="s">
        <v>54</v>
      </c>
      <c r="C28" s="59" t="s">
        <v>10</v>
      </c>
      <c r="D28" s="59" t="s">
        <v>4</v>
      </c>
      <c r="E28" s="59" t="s">
        <v>28</v>
      </c>
      <c r="F28" s="59" t="s">
        <v>43</v>
      </c>
      <c r="G28" s="59"/>
      <c r="H28" s="54"/>
      <c r="I28" s="60"/>
      <c r="J28" s="60"/>
      <c r="K28" s="60"/>
      <c r="L28" s="61"/>
      <c r="M28" s="62">
        <f>M29</f>
        <v>500</v>
      </c>
      <c r="N28" s="62">
        <f>N29</f>
        <v>0</v>
      </c>
      <c r="O28" s="62">
        <f>O29</f>
        <v>0</v>
      </c>
      <c r="P28" s="41">
        <v>0</v>
      </c>
    </row>
    <row r="29" spans="1:16" s="49" customFormat="1" ht="20.25" customHeight="1">
      <c r="A29" s="66"/>
      <c r="B29" s="51" t="s">
        <v>55</v>
      </c>
      <c r="C29" s="52" t="s">
        <v>10</v>
      </c>
      <c r="D29" s="52" t="s">
        <v>4</v>
      </c>
      <c r="E29" s="52" t="s">
        <v>28</v>
      </c>
      <c r="F29" s="52" t="s">
        <v>43</v>
      </c>
      <c r="G29" s="53" t="s">
        <v>9</v>
      </c>
      <c r="H29" s="63">
        <v>1413.3</v>
      </c>
      <c r="I29" s="55"/>
      <c r="J29" s="55"/>
      <c r="K29" s="55"/>
      <c r="L29" s="56"/>
      <c r="M29" s="57">
        <v>500</v>
      </c>
      <c r="N29" s="57">
        <v>0</v>
      </c>
      <c r="O29" s="57">
        <v>0</v>
      </c>
      <c r="P29" s="41">
        <v>0</v>
      </c>
    </row>
    <row r="30" spans="1:16" s="49" customFormat="1" ht="20.25" customHeight="1">
      <c r="A30" s="50"/>
      <c r="B30" s="65" t="s">
        <v>57</v>
      </c>
      <c r="C30" s="59" t="s">
        <v>10</v>
      </c>
      <c r="D30" s="59" t="s">
        <v>4</v>
      </c>
      <c r="E30" s="59" t="s">
        <v>39</v>
      </c>
      <c r="F30" s="59"/>
      <c r="G30" s="59"/>
      <c r="H30" s="54" t="e">
        <f>SUM(#REF!)</f>
        <v>#REF!</v>
      </c>
      <c r="I30" s="60"/>
      <c r="J30" s="60"/>
      <c r="K30" s="60"/>
      <c r="L30" s="61"/>
      <c r="M30" s="62">
        <f>M31</f>
        <v>20000</v>
      </c>
      <c r="N30" s="62">
        <v>0</v>
      </c>
      <c r="O30" s="62">
        <f>O31</f>
        <v>0</v>
      </c>
      <c r="P30" s="41">
        <v>0</v>
      </c>
    </row>
    <row r="31" spans="1:16" s="76" customFormat="1" ht="28.5" customHeight="1">
      <c r="A31" s="66"/>
      <c r="B31" s="74" t="s">
        <v>58</v>
      </c>
      <c r="C31" s="44" t="s">
        <v>10</v>
      </c>
      <c r="D31" s="44" t="s">
        <v>4</v>
      </c>
      <c r="E31" s="44" t="s">
        <v>39</v>
      </c>
      <c r="F31" s="70" t="s">
        <v>59</v>
      </c>
      <c r="G31" s="70" t="s">
        <v>9</v>
      </c>
      <c r="H31" s="70"/>
      <c r="I31" s="70"/>
      <c r="J31" s="70"/>
      <c r="K31" s="70"/>
      <c r="L31" s="71"/>
      <c r="M31" s="57">
        <v>20000</v>
      </c>
      <c r="N31" s="57">
        <v>12</v>
      </c>
      <c r="O31" s="75">
        <v>0</v>
      </c>
      <c r="P31" s="41">
        <f t="shared" si="0"/>
        <v>0</v>
      </c>
    </row>
    <row r="32" spans="1:16" s="80" customFormat="1" ht="30" customHeight="1">
      <c r="A32" s="83"/>
      <c r="B32" s="65" t="s">
        <v>64</v>
      </c>
      <c r="C32" s="59" t="s">
        <v>10</v>
      </c>
      <c r="D32" s="59" t="s">
        <v>4</v>
      </c>
      <c r="E32" s="59" t="s">
        <v>40</v>
      </c>
      <c r="F32" s="59" t="s">
        <v>22</v>
      </c>
      <c r="G32" s="59" t="s">
        <v>9</v>
      </c>
      <c r="H32" s="54"/>
      <c r="I32" s="60"/>
      <c r="J32" s="60"/>
      <c r="K32" s="60"/>
      <c r="L32" s="61"/>
      <c r="M32" s="62">
        <v>124</v>
      </c>
      <c r="N32" s="62">
        <v>124</v>
      </c>
      <c r="O32" s="94">
        <v>124</v>
      </c>
      <c r="P32" s="41">
        <f t="shared" si="0"/>
        <v>100</v>
      </c>
    </row>
    <row r="33" spans="1:16" s="80" customFormat="1" ht="20.25" customHeight="1">
      <c r="A33" s="42"/>
      <c r="B33" s="79" t="s">
        <v>124</v>
      </c>
      <c r="C33" s="59" t="s">
        <v>10</v>
      </c>
      <c r="D33" s="59" t="s">
        <v>18</v>
      </c>
      <c r="E33" s="59" t="s">
        <v>14</v>
      </c>
      <c r="F33" s="59"/>
      <c r="G33" s="59"/>
      <c r="H33" s="54"/>
      <c r="I33" s="60"/>
      <c r="J33" s="60"/>
      <c r="K33" s="60"/>
      <c r="L33" s="61"/>
      <c r="M33" s="62">
        <f>M34</f>
        <v>1557</v>
      </c>
      <c r="N33" s="62">
        <f>N34</f>
        <v>1577</v>
      </c>
      <c r="O33" s="62">
        <f>O34</f>
        <v>1557</v>
      </c>
      <c r="P33" s="41">
        <f t="shared" si="0"/>
        <v>98.73176918199113</v>
      </c>
    </row>
    <row r="34" spans="1:16" s="49" customFormat="1" ht="20.25" customHeight="1">
      <c r="A34" s="77"/>
      <c r="B34" s="78" t="s">
        <v>85</v>
      </c>
      <c r="C34" s="52" t="s">
        <v>10</v>
      </c>
      <c r="D34" s="52" t="s">
        <v>18</v>
      </c>
      <c r="E34" s="52" t="s">
        <v>14</v>
      </c>
      <c r="F34" s="52" t="s">
        <v>35</v>
      </c>
      <c r="G34" s="52" t="s">
        <v>12</v>
      </c>
      <c r="H34" s="63"/>
      <c r="I34" s="55"/>
      <c r="J34" s="55"/>
      <c r="K34" s="55"/>
      <c r="L34" s="56"/>
      <c r="M34" s="57">
        <v>1557</v>
      </c>
      <c r="N34" s="57">
        <v>1577</v>
      </c>
      <c r="O34" s="57">
        <v>1557</v>
      </c>
      <c r="P34" s="41">
        <f t="shared" si="0"/>
        <v>98.73176918199113</v>
      </c>
    </row>
    <row r="35" spans="1:16" s="49" customFormat="1" ht="20.25" customHeight="1">
      <c r="A35" s="50"/>
      <c r="B35" s="65" t="s">
        <v>124</v>
      </c>
      <c r="C35" s="59" t="s">
        <v>10</v>
      </c>
      <c r="D35" s="59" t="s">
        <v>14</v>
      </c>
      <c r="E35" s="59" t="s">
        <v>25</v>
      </c>
      <c r="F35" s="59"/>
      <c r="G35" s="59"/>
      <c r="H35" s="54"/>
      <c r="I35" s="60"/>
      <c r="J35" s="60"/>
      <c r="K35" s="60"/>
      <c r="L35" s="61"/>
      <c r="M35" s="62">
        <f>M36+M37+M38</f>
        <v>1914</v>
      </c>
      <c r="N35" s="62">
        <f>N36+N37+N38</f>
        <v>3253.9</v>
      </c>
      <c r="O35" s="62">
        <f>O36+O37+O38</f>
        <v>3248.214</v>
      </c>
      <c r="P35" s="41">
        <f t="shared" si="0"/>
        <v>99.82525584682995</v>
      </c>
    </row>
    <row r="36" spans="1:16" s="49" customFormat="1" ht="33" customHeight="1">
      <c r="A36" s="50"/>
      <c r="B36" s="51" t="s">
        <v>152</v>
      </c>
      <c r="C36" s="52" t="s">
        <v>10</v>
      </c>
      <c r="D36" s="52" t="s">
        <v>14</v>
      </c>
      <c r="E36" s="52" t="s">
        <v>24</v>
      </c>
      <c r="F36" s="52" t="s">
        <v>21</v>
      </c>
      <c r="G36" s="52" t="s">
        <v>9</v>
      </c>
      <c r="H36" s="63"/>
      <c r="I36" s="55"/>
      <c r="J36" s="55"/>
      <c r="K36" s="55"/>
      <c r="L36" s="56"/>
      <c r="M36" s="57">
        <v>400</v>
      </c>
      <c r="N36" s="57">
        <v>453</v>
      </c>
      <c r="O36" s="57">
        <v>447.795</v>
      </c>
      <c r="P36" s="41">
        <f t="shared" si="0"/>
        <v>98.85099337748345</v>
      </c>
    </row>
    <row r="37" spans="1:16" s="49" customFormat="1" ht="20.25" customHeight="1">
      <c r="A37" s="50"/>
      <c r="B37" s="51" t="s">
        <v>153</v>
      </c>
      <c r="C37" s="52" t="s">
        <v>10</v>
      </c>
      <c r="D37" s="52" t="s">
        <v>14</v>
      </c>
      <c r="E37" s="52" t="s">
        <v>24</v>
      </c>
      <c r="F37" s="52" t="s">
        <v>141</v>
      </c>
      <c r="G37" s="52" t="s">
        <v>9</v>
      </c>
      <c r="H37" s="63"/>
      <c r="I37" s="55"/>
      <c r="J37" s="55"/>
      <c r="K37" s="55"/>
      <c r="L37" s="56"/>
      <c r="M37" s="57">
        <v>0</v>
      </c>
      <c r="N37" s="57">
        <v>1286.9</v>
      </c>
      <c r="O37" s="57">
        <v>1286.9</v>
      </c>
      <c r="P37" s="41">
        <f t="shared" si="0"/>
        <v>100</v>
      </c>
    </row>
    <row r="38" spans="1:16" s="49" customFormat="1" ht="20.25" customHeight="1">
      <c r="A38" s="50"/>
      <c r="B38" s="65" t="s">
        <v>62</v>
      </c>
      <c r="C38" s="59" t="s">
        <v>10</v>
      </c>
      <c r="D38" s="59" t="s">
        <v>14</v>
      </c>
      <c r="E38" s="59" t="s">
        <v>20</v>
      </c>
      <c r="F38" s="59" t="s">
        <v>15</v>
      </c>
      <c r="G38" s="59"/>
      <c r="H38" s="54"/>
      <c r="I38" s="60"/>
      <c r="J38" s="60"/>
      <c r="K38" s="60"/>
      <c r="L38" s="61"/>
      <c r="M38" s="62">
        <f>SUM(M39:M40)</f>
        <v>1514</v>
      </c>
      <c r="N38" s="62">
        <f>SUM(N39:N40)</f>
        <v>1514</v>
      </c>
      <c r="O38" s="62">
        <f>SUM(O39:O40)</f>
        <v>1513.519</v>
      </c>
      <c r="P38" s="41">
        <f t="shared" si="0"/>
        <v>99.96822985468955</v>
      </c>
    </row>
    <row r="39" spans="1:16" s="49" customFormat="1" ht="33" customHeight="1">
      <c r="A39" s="50"/>
      <c r="B39" s="51" t="s">
        <v>110</v>
      </c>
      <c r="C39" s="52" t="s">
        <v>10</v>
      </c>
      <c r="D39" s="59" t="s">
        <v>14</v>
      </c>
      <c r="E39" s="59" t="s">
        <v>20</v>
      </c>
      <c r="F39" s="52" t="s">
        <v>15</v>
      </c>
      <c r="G39" s="53" t="s">
        <v>9</v>
      </c>
      <c r="H39" s="63"/>
      <c r="I39" s="55"/>
      <c r="J39" s="55"/>
      <c r="K39" s="55"/>
      <c r="L39" s="56"/>
      <c r="M39" s="57">
        <v>924</v>
      </c>
      <c r="N39" s="57">
        <v>924</v>
      </c>
      <c r="O39" s="57">
        <v>923.519</v>
      </c>
      <c r="P39" s="41">
        <f t="shared" si="0"/>
        <v>99.94794372294372</v>
      </c>
    </row>
    <row r="40" spans="1:16" s="49" customFormat="1" ht="30" customHeight="1">
      <c r="A40" s="77"/>
      <c r="B40" s="78" t="s">
        <v>63</v>
      </c>
      <c r="C40" s="52" t="s">
        <v>10</v>
      </c>
      <c r="D40" s="59" t="s">
        <v>14</v>
      </c>
      <c r="E40" s="59" t="s">
        <v>20</v>
      </c>
      <c r="F40" s="52" t="s">
        <v>15</v>
      </c>
      <c r="G40" s="52" t="s">
        <v>12</v>
      </c>
      <c r="H40" s="63"/>
      <c r="I40" s="55"/>
      <c r="J40" s="55"/>
      <c r="K40" s="55"/>
      <c r="L40" s="56"/>
      <c r="M40" s="57">
        <v>590</v>
      </c>
      <c r="N40" s="57">
        <v>590</v>
      </c>
      <c r="O40" s="57">
        <v>590</v>
      </c>
      <c r="P40" s="41">
        <f t="shared" si="0"/>
        <v>100</v>
      </c>
    </row>
    <row r="41" spans="1:16" s="49" customFormat="1" ht="20.25" customHeight="1">
      <c r="A41" s="50"/>
      <c r="B41" s="65" t="s">
        <v>60</v>
      </c>
      <c r="C41" s="59" t="s">
        <v>10</v>
      </c>
      <c r="D41" s="59" t="s">
        <v>20</v>
      </c>
      <c r="E41" s="59"/>
      <c r="F41" s="59"/>
      <c r="G41" s="59"/>
      <c r="H41" s="54"/>
      <c r="I41" s="60"/>
      <c r="J41" s="60"/>
      <c r="K41" s="60"/>
      <c r="L41" s="61"/>
      <c r="M41" s="62">
        <f>M43+M44</f>
        <v>5200</v>
      </c>
      <c r="N41" s="62">
        <f>N43+N44</f>
        <v>4577.65</v>
      </c>
      <c r="O41" s="62">
        <f>O43+O44</f>
        <v>4523.427</v>
      </c>
      <c r="P41" s="41">
        <f t="shared" si="0"/>
        <v>98.81548392734263</v>
      </c>
    </row>
    <row r="42" spans="1:16" s="81" customFormat="1" ht="20.25" customHeight="1">
      <c r="A42" s="43"/>
      <c r="B42" s="65" t="s">
        <v>100</v>
      </c>
      <c r="C42" s="44" t="s">
        <v>10</v>
      </c>
      <c r="D42" s="44" t="s">
        <v>20</v>
      </c>
      <c r="E42" s="44"/>
      <c r="F42" s="44"/>
      <c r="G42" s="46"/>
      <c r="H42" s="46"/>
      <c r="I42" s="46"/>
      <c r="J42" s="46"/>
      <c r="K42" s="46"/>
      <c r="L42" s="47"/>
      <c r="M42" s="48">
        <f>M43</f>
        <v>4700</v>
      </c>
      <c r="N42" s="48">
        <f>N43</f>
        <v>4577.65</v>
      </c>
      <c r="O42" s="48">
        <f>O43</f>
        <v>4523.427</v>
      </c>
      <c r="P42" s="41">
        <f t="shared" si="0"/>
        <v>98.81548392734263</v>
      </c>
    </row>
    <row r="43" spans="1:16" s="76" customFormat="1" ht="20.25" customHeight="1">
      <c r="A43" s="43"/>
      <c r="B43" s="68" t="s">
        <v>116</v>
      </c>
      <c r="C43" s="69" t="s">
        <v>10</v>
      </c>
      <c r="D43" s="69" t="s">
        <v>20</v>
      </c>
      <c r="E43" s="70" t="s">
        <v>23</v>
      </c>
      <c r="F43" s="69" t="s">
        <v>21</v>
      </c>
      <c r="G43" s="70" t="s">
        <v>9</v>
      </c>
      <c r="H43" s="70"/>
      <c r="I43" s="70"/>
      <c r="J43" s="70"/>
      <c r="K43" s="70"/>
      <c r="L43" s="71"/>
      <c r="M43" s="48">
        <v>4700</v>
      </c>
      <c r="N43" s="48">
        <v>4577.65</v>
      </c>
      <c r="O43" s="48">
        <v>4523.427</v>
      </c>
      <c r="P43" s="41">
        <f t="shared" si="0"/>
        <v>98.81548392734263</v>
      </c>
    </row>
    <row r="44" spans="1:16" s="49" customFormat="1" ht="30" customHeight="1">
      <c r="A44" s="50"/>
      <c r="B44" s="51" t="s">
        <v>111</v>
      </c>
      <c r="C44" s="52" t="s">
        <v>10</v>
      </c>
      <c r="D44" s="52" t="s">
        <v>20</v>
      </c>
      <c r="E44" s="52" t="s">
        <v>27</v>
      </c>
      <c r="F44" s="52" t="s">
        <v>38</v>
      </c>
      <c r="G44" s="52" t="s">
        <v>9</v>
      </c>
      <c r="H44" s="63"/>
      <c r="I44" s="55"/>
      <c r="J44" s="55"/>
      <c r="K44" s="55"/>
      <c r="L44" s="56"/>
      <c r="M44" s="57">
        <v>500</v>
      </c>
      <c r="N44" s="57">
        <v>0</v>
      </c>
      <c r="O44" s="57">
        <v>0</v>
      </c>
      <c r="P44" s="41">
        <v>0</v>
      </c>
    </row>
    <row r="45" spans="1:16" s="49" customFormat="1" ht="20.25" customHeight="1">
      <c r="A45" s="50"/>
      <c r="B45" s="65" t="s">
        <v>74</v>
      </c>
      <c r="C45" s="59" t="s">
        <v>10</v>
      </c>
      <c r="D45" s="59" t="s">
        <v>23</v>
      </c>
      <c r="E45" s="59" t="s">
        <v>25</v>
      </c>
      <c r="F45" s="59" t="s">
        <v>42</v>
      </c>
      <c r="G45" s="59"/>
      <c r="H45" s="54"/>
      <c r="I45" s="60"/>
      <c r="J45" s="60"/>
      <c r="K45" s="60"/>
      <c r="L45" s="61"/>
      <c r="M45" s="62">
        <f>M46+M48+M51</f>
        <v>16474.4</v>
      </c>
      <c r="N45" s="62">
        <f>N46+N48+N51</f>
        <v>72368.36</v>
      </c>
      <c r="O45" s="62">
        <f>O46+O48+O51</f>
        <v>32165.116</v>
      </c>
      <c r="P45" s="41">
        <f t="shared" si="0"/>
        <v>44.44637960567298</v>
      </c>
    </row>
    <row r="46" spans="1:16" s="80" customFormat="1" ht="20.25" customHeight="1">
      <c r="A46" s="83"/>
      <c r="B46" s="84" t="s">
        <v>75</v>
      </c>
      <c r="C46" s="59" t="s">
        <v>10</v>
      </c>
      <c r="D46" s="59" t="s">
        <v>23</v>
      </c>
      <c r="E46" s="59" t="s">
        <v>4</v>
      </c>
      <c r="F46" s="59" t="s">
        <v>42</v>
      </c>
      <c r="G46" s="85"/>
      <c r="H46" s="54"/>
      <c r="I46" s="60"/>
      <c r="J46" s="60"/>
      <c r="K46" s="60"/>
      <c r="L46" s="61"/>
      <c r="M46" s="62">
        <v>6474.4</v>
      </c>
      <c r="N46" s="62">
        <f>SUM(N47:N47)</f>
        <v>38653.602</v>
      </c>
      <c r="O46" s="62">
        <f>SUM(O47:O47)</f>
        <v>13906.839</v>
      </c>
      <c r="P46" s="41">
        <f t="shared" si="0"/>
        <v>35.978119193134965</v>
      </c>
    </row>
    <row r="47" spans="1:16" s="49" customFormat="1" ht="20.25" customHeight="1">
      <c r="A47" s="50"/>
      <c r="B47" s="51" t="s">
        <v>61</v>
      </c>
      <c r="C47" s="52" t="s">
        <v>10</v>
      </c>
      <c r="D47" s="52" t="s">
        <v>23</v>
      </c>
      <c r="E47" s="52" t="s">
        <v>4</v>
      </c>
      <c r="F47" s="52" t="s">
        <v>44</v>
      </c>
      <c r="G47" s="53" t="s">
        <v>9</v>
      </c>
      <c r="H47" s="63"/>
      <c r="I47" s="55"/>
      <c r="J47" s="55"/>
      <c r="K47" s="55"/>
      <c r="L47" s="56"/>
      <c r="M47" s="57">
        <v>6474.4</v>
      </c>
      <c r="N47" s="57">
        <v>38653.602</v>
      </c>
      <c r="O47" s="57">
        <v>13906.839</v>
      </c>
      <c r="P47" s="41">
        <f t="shared" si="0"/>
        <v>35.978119193134965</v>
      </c>
    </row>
    <row r="48" spans="1:16" s="49" customFormat="1" ht="20.25" customHeight="1">
      <c r="A48" s="50"/>
      <c r="B48" s="65" t="s">
        <v>76</v>
      </c>
      <c r="C48" s="59" t="s">
        <v>10</v>
      </c>
      <c r="D48" s="59" t="s">
        <v>23</v>
      </c>
      <c r="E48" s="59" t="s">
        <v>18</v>
      </c>
      <c r="F48" s="59" t="s">
        <v>42</v>
      </c>
      <c r="G48" s="59"/>
      <c r="H48" s="54"/>
      <c r="I48" s="60"/>
      <c r="J48" s="60"/>
      <c r="K48" s="60"/>
      <c r="L48" s="61"/>
      <c r="M48" s="62">
        <f>M49+M50</f>
        <v>10000</v>
      </c>
      <c r="N48" s="62">
        <f>N49+N50</f>
        <v>28426.094999999998</v>
      </c>
      <c r="O48" s="62">
        <f>O49+O50</f>
        <v>12969.614</v>
      </c>
      <c r="P48" s="41">
        <f t="shared" si="0"/>
        <v>45.62573227170317</v>
      </c>
    </row>
    <row r="49" spans="1:16" s="49" customFormat="1" ht="20.25" customHeight="1">
      <c r="A49" s="50"/>
      <c r="B49" s="74" t="s">
        <v>61</v>
      </c>
      <c r="C49" s="52" t="s">
        <v>10</v>
      </c>
      <c r="D49" s="52" t="s">
        <v>23</v>
      </c>
      <c r="E49" s="52" t="s">
        <v>18</v>
      </c>
      <c r="F49" s="52" t="s">
        <v>78</v>
      </c>
      <c r="G49" s="53" t="s">
        <v>9</v>
      </c>
      <c r="H49" s="63"/>
      <c r="I49" s="55"/>
      <c r="J49" s="55"/>
      <c r="K49" s="55"/>
      <c r="L49" s="56"/>
      <c r="M49" s="57">
        <v>10000</v>
      </c>
      <c r="N49" s="57">
        <v>2465.261</v>
      </c>
      <c r="O49" s="57">
        <v>2465.261</v>
      </c>
      <c r="P49" s="41">
        <f t="shared" si="0"/>
        <v>100</v>
      </c>
    </row>
    <row r="50" spans="1:16" s="49" customFormat="1" ht="20.25" customHeight="1">
      <c r="A50" s="50"/>
      <c r="B50" s="74" t="s">
        <v>142</v>
      </c>
      <c r="C50" s="52" t="s">
        <v>10</v>
      </c>
      <c r="D50" s="52" t="s">
        <v>23</v>
      </c>
      <c r="E50" s="52" t="s">
        <v>18</v>
      </c>
      <c r="F50" s="52" t="s">
        <v>143</v>
      </c>
      <c r="G50" s="53" t="s">
        <v>135</v>
      </c>
      <c r="H50" s="63"/>
      <c r="I50" s="55"/>
      <c r="J50" s="55"/>
      <c r="K50" s="55"/>
      <c r="L50" s="56"/>
      <c r="M50" s="57"/>
      <c r="N50" s="57">
        <v>25960.834</v>
      </c>
      <c r="O50" s="57">
        <v>10504.353</v>
      </c>
      <c r="P50" s="41">
        <f t="shared" si="0"/>
        <v>40.46230949283062</v>
      </c>
    </row>
    <row r="51" spans="1:16" s="80" customFormat="1" ht="20.25" customHeight="1">
      <c r="A51" s="83"/>
      <c r="B51" s="84" t="s">
        <v>77</v>
      </c>
      <c r="C51" s="59" t="s">
        <v>10</v>
      </c>
      <c r="D51" s="59" t="s">
        <v>23</v>
      </c>
      <c r="E51" s="59" t="s">
        <v>14</v>
      </c>
      <c r="F51" s="59" t="s">
        <v>108</v>
      </c>
      <c r="G51" s="85"/>
      <c r="H51" s="54"/>
      <c r="I51" s="60"/>
      <c r="J51" s="60"/>
      <c r="K51" s="60"/>
      <c r="L51" s="61"/>
      <c r="M51" s="62">
        <f>M52</f>
        <v>0</v>
      </c>
      <c r="N51" s="62">
        <f>N52</f>
        <v>5288.663</v>
      </c>
      <c r="O51" s="62">
        <f>O52</f>
        <v>5288.663</v>
      </c>
      <c r="P51" s="41">
        <f t="shared" si="0"/>
        <v>100</v>
      </c>
    </row>
    <row r="52" spans="1:16" s="49" customFormat="1" ht="20.25" customHeight="1">
      <c r="A52" s="50"/>
      <c r="B52" s="74" t="s">
        <v>107</v>
      </c>
      <c r="C52" s="52" t="s">
        <v>10</v>
      </c>
      <c r="D52" s="52" t="s">
        <v>23</v>
      </c>
      <c r="E52" s="52" t="s">
        <v>14</v>
      </c>
      <c r="F52" s="52" t="s">
        <v>108</v>
      </c>
      <c r="G52" s="53" t="s">
        <v>9</v>
      </c>
      <c r="H52" s="63"/>
      <c r="I52" s="55"/>
      <c r="J52" s="55"/>
      <c r="K52" s="55"/>
      <c r="L52" s="56"/>
      <c r="M52" s="57">
        <v>0</v>
      </c>
      <c r="N52" s="57">
        <v>5288.663</v>
      </c>
      <c r="O52" s="57">
        <v>5288.663</v>
      </c>
      <c r="P52" s="41">
        <f t="shared" si="0"/>
        <v>100</v>
      </c>
    </row>
    <row r="53" spans="1:16" s="49" customFormat="1" ht="20.25" customHeight="1">
      <c r="A53" s="50"/>
      <c r="B53" s="65" t="s">
        <v>65</v>
      </c>
      <c r="C53" s="59" t="s">
        <v>10</v>
      </c>
      <c r="D53" s="59" t="s">
        <v>28</v>
      </c>
      <c r="E53" s="59" t="s">
        <v>25</v>
      </c>
      <c r="F53" s="59" t="s">
        <v>42</v>
      </c>
      <c r="G53" s="59" t="s">
        <v>137</v>
      </c>
      <c r="H53" s="54"/>
      <c r="I53" s="60"/>
      <c r="J53" s="60"/>
      <c r="K53" s="60"/>
      <c r="L53" s="61"/>
      <c r="M53" s="62">
        <f>M54+M58+M66+M69</f>
        <v>479553.2</v>
      </c>
      <c r="N53" s="62">
        <f>N54+N58+N66+N69</f>
        <v>531964.975</v>
      </c>
      <c r="O53" s="62">
        <f>O54+O58+O66+O69</f>
        <v>489715.3300000001</v>
      </c>
      <c r="P53" s="41">
        <f t="shared" si="0"/>
        <v>92.05781452058946</v>
      </c>
    </row>
    <row r="54" spans="1:16" s="81" customFormat="1" ht="20.25" customHeight="1">
      <c r="A54" s="43"/>
      <c r="B54" s="58" t="s">
        <v>158</v>
      </c>
      <c r="C54" s="44" t="s">
        <v>10</v>
      </c>
      <c r="D54" s="44" t="s">
        <v>28</v>
      </c>
      <c r="E54" s="44" t="s">
        <v>4</v>
      </c>
      <c r="F54" s="44" t="s">
        <v>42</v>
      </c>
      <c r="G54" s="44" t="s">
        <v>137</v>
      </c>
      <c r="H54" s="45"/>
      <c r="I54" s="46"/>
      <c r="J54" s="46"/>
      <c r="K54" s="46"/>
      <c r="L54" s="47"/>
      <c r="M54" s="48">
        <f>M55+M56+M57</f>
        <v>63391</v>
      </c>
      <c r="N54" s="48">
        <f>N55+N56+N57</f>
        <v>98656.599</v>
      </c>
      <c r="O54" s="48">
        <f>O55+O56+O57</f>
        <v>64958.248999999996</v>
      </c>
      <c r="P54" s="41">
        <f t="shared" si="0"/>
        <v>65.84278158625759</v>
      </c>
    </row>
    <row r="55" spans="1:16" s="76" customFormat="1" ht="20.25" customHeight="1">
      <c r="A55" s="43"/>
      <c r="B55" s="51" t="s">
        <v>119</v>
      </c>
      <c r="C55" s="69" t="s">
        <v>10</v>
      </c>
      <c r="D55" s="69" t="s">
        <v>28</v>
      </c>
      <c r="E55" s="69" t="s">
        <v>4</v>
      </c>
      <c r="F55" s="69" t="s">
        <v>89</v>
      </c>
      <c r="G55" s="69" t="s">
        <v>10</v>
      </c>
      <c r="H55" s="64"/>
      <c r="I55" s="70"/>
      <c r="J55" s="70"/>
      <c r="K55" s="70"/>
      <c r="L55" s="71"/>
      <c r="M55" s="82">
        <v>60984</v>
      </c>
      <c r="N55" s="82">
        <v>95575.499</v>
      </c>
      <c r="O55" s="82">
        <v>61877.149</v>
      </c>
      <c r="P55" s="41">
        <f t="shared" si="0"/>
        <v>64.74164367166945</v>
      </c>
    </row>
    <row r="56" spans="1:16" s="76" customFormat="1" ht="20.25" customHeight="1">
      <c r="A56" s="43"/>
      <c r="B56" s="86" t="s">
        <v>123</v>
      </c>
      <c r="C56" s="69" t="s">
        <v>10</v>
      </c>
      <c r="D56" s="69" t="s">
        <v>28</v>
      </c>
      <c r="E56" s="69" t="s">
        <v>4</v>
      </c>
      <c r="F56" s="69" t="s">
        <v>89</v>
      </c>
      <c r="G56" s="69" t="s">
        <v>10</v>
      </c>
      <c r="H56" s="64"/>
      <c r="I56" s="70"/>
      <c r="J56" s="70"/>
      <c r="K56" s="70"/>
      <c r="L56" s="71"/>
      <c r="M56" s="82">
        <v>2407</v>
      </c>
      <c r="N56" s="82">
        <v>2407</v>
      </c>
      <c r="O56" s="82">
        <v>2407</v>
      </c>
      <c r="P56" s="41">
        <f t="shared" si="0"/>
        <v>100</v>
      </c>
    </row>
    <row r="57" spans="1:16" s="76" customFormat="1" ht="20.25" customHeight="1">
      <c r="A57" s="43"/>
      <c r="B57" s="86" t="s">
        <v>156</v>
      </c>
      <c r="C57" s="69" t="s">
        <v>10</v>
      </c>
      <c r="D57" s="69" t="s">
        <v>28</v>
      </c>
      <c r="E57" s="69" t="s">
        <v>4</v>
      </c>
      <c r="F57" s="69" t="s">
        <v>89</v>
      </c>
      <c r="G57" s="69" t="s">
        <v>10</v>
      </c>
      <c r="H57" s="64"/>
      <c r="I57" s="70"/>
      <c r="J57" s="70"/>
      <c r="K57" s="70"/>
      <c r="L57" s="71"/>
      <c r="M57" s="82">
        <v>0</v>
      </c>
      <c r="N57" s="82">
        <v>674.1</v>
      </c>
      <c r="O57" s="82">
        <v>674.1</v>
      </c>
      <c r="P57" s="41">
        <f t="shared" si="0"/>
        <v>100</v>
      </c>
    </row>
    <row r="58" spans="1:16" s="81" customFormat="1" ht="32.25" customHeight="1">
      <c r="A58" s="43"/>
      <c r="B58" s="65" t="s">
        <v>160</v>
      </c>
      <c r="C58" s="44" t="s">
        <v>10</v>
      </c>
      <c r="D58" s="44" t="s">
        <v>28</v>
      </c>
      <c r="E58" s="44" t="s">
        <v>18</v>
      </c>
      <c r="F58" s="44" t="s">
        <v>42</v>
      </c>
      <c r="G58" s="44" t="s">
        <v>137</v>
      </c>
      <c r="H58" s="45"/>
      <c r="I58" s="46"/>
      <c r="J58" s="46"/>
      <c r="K58" s="46"/>
      <c r="L58" s="47"/>
      <c r="M58" s="48">
        <f>M59+M60+M61+M64+M65</f>
        <v>403841.2</v>
      </c>
      <c r="N58" s="48">
        <f>N59+N60+N61+N64+N65</f>
        <v>409725.076</v>
      </c>
      <c r="O58" s="48">
        <f>O59+O60+O61+O64+O65</f>
        <v>401876.46900000004</v>
      </c>
      <c r="P58" s="41">
        <f t="shared" si="0"/>
        <v>98.08442112534993</v>
      </c>
    </row>
    <row r="59" spans="1:16" s="76" customFormat="1" ht="21.75" customHeight="1">
      <c r="A59" s="66"/>
      <c r="B59" s="74" t="s">
        <v>161</v>
      </c>
      <c r="C59" s="69" t="s">
        <v>10</v>
      </c>
      <c r="D59" s="69" t="s">
        <v>28</v>
      </c>
      <c r="E59" s="69" t="s">
        <v>18</v>
      </c>
      <c r="F59" s="69" t="s">
        <v>122</v>
      </c>
      <c r="G59" s="69" t="s">
        <v>121</v>
      </c>
      <c r="H59" s="64"/>
      <c r="I59" s="70"/>
      <c r="J59" s="70"/>
      <c r="K59" s="70"/>
      <c r="L59" s="71"/>
      <c r="M59" s="82">
        <v>7784.7</v>
      </c>
      <c r="N59" s="82">
        <v>7126.621</v>
      </c>
      <c r="O59" s="90">
        <v>5387.053</v>
      </c>
      <c r="P59" s="41">
        <f t="shared" si="0"/>
        <v>75.59056388714932</v>
      </c>
    </row>
    <row r="60" spans="1:16" s="76" customFormat="1" ht="21" customHeight="1">
      <c r="A60" s="66"/>
      <c r="B60" s="74" t="s">
        <v>138</v>
      </c>
      <c r="C60" s="69" t="s">
        <v>10</v>
      </c>
      <c r="D60" s="69" t="s">
        <v>28</v>
      </c>
      <c r="E60" s="69" t="s">
        <v>18</v>
      </c>
      <c r="F60" s="69" t="s">
        <v>139</v>
      </c>
      <c r="G60" s="69" t="s">
        <v>10</v>
      </c>
      <c r="H60" s="64"/>
      <c r="I60" s="70"/>
      <c r="J60" s="70"/>
      <c r="K60" s="70"/>
      <c r="L60" s="71"/>
      <c r="M60" s="82">
        <v>0</v>
      </c>
      <c r="N60" s="82">
        <v>6343</v>
      </c>
      <c r="O60" s="90">
        <v>5273.896</v>
      </c>
      <c r="P60" s="41">
        <f t="shared" si="0"/>
        <v>83.14513637080245</v>
      </c>
    </row>
    <row r="61" spans="1:16" s="49" customFormat="1" ht="20.25" customHeight="1">
      <c r="A61" s="50"/>
      <c r="B61" s="51" t="s">
        <v>69</v>
      </c>
      <c r="C61" s="69" t="s">
        <v>10</v>
      </c>
      <c r="D61" s="69" t="s">
        <v>28</v>
      </c>
      <c r="E61" s="69" t="s">
        <v>18</v>
      </c>
      <c r="F61" s="69" t="s">
        <v>90</v>
      </c>
      <c r="G61" s="69" t="s">
        <v>10</v>
      </c>
      <c r="H61" s="63"/>
      <c r="I61" s="55"/>
      <c r="J61" s="55"/>
      <c r="K61" s="55"/>
      <c r="L61" s="56"/>
      <c r="M61" s="82">
        <v>338922.5</v>
      </c>
      <c r="N61" s="57">
        <v>331300.455</v>
      </c>
      <c r="O61" s="57">
        <v>328063.64</v>
      </c>
      <c r="P61" s="41">
        <f t="shared" si="0"/>
        <v>99.02299711601664</v>
      </c>
    </row>
    <row r="62" spans="1:16" s="49" customFormat="1" ht="20.25" customHeight="1">
      <c r="A62" s="50"/>
      <c r="B62" s="51" t="s">
        <v>140</v>
      </c>
      <c r="C62" s="69" t="s">
        <v>10</v>
      </c>
      <c r="D62" s="69" t="s">
        <v>28</v>
      </c>
      <c r="E62" s="69" t="s">
        <v>18</v>
      </c>
      <c r="F62" s="69" t="s">
        <v>90</v>
      </c>
      <c r="G62" s="69" t="s">
        <v>10</v>
      </c>
      <c r="H62" s="63"/>
      <c r="I62" s="55"/>
      <c r="J62" s="55"/>
      <c r="K62" s="55"/>
      <c r="L62" s="56"/>
      <c r="M62" s="82">
        <v>321683.5</v>
      </c>
      <c r="N62" s="57">
        <v>313965.239</v>
      </c>
      <c r="O62" s="57">
        <v>313965.239</v>
      </c>
      <c r="P62" s="41">
        <f t="shared" si="0"/>
        <v>100</v>
      </c>
    </row>
    <row r="63" spans="1:16" s="49" customFormat="1" ht="30.75" customHeight="1">
      <c r="A63" s="50"/>
      <c r="B63" s="74" t="s">
        <v>162</v>
      </c>
      <c r="C63" s="69" t="s">
        <v>10</v>
      </c>
      <c r="D63" s="69" t="s">
        <v>28</v>
      </c>
      <c r="E63" s="69" t="s">
        <v>18</v>
      </c>
      <c r="F63" s="69" t="s">
        <v>90</v>
      </c>
      <c r="G63" s="69" t="s">
        <v>155</v>
      </c>
      <c r="H63" s="63"/>
      <c r="I63" s="55"/>
      <c r="J63" s="55"/>
      <c r="K63" s="55"/>
      <c r="L63" s="56"/>
      <c r="M63" s="82">
        <v>23922</v>
      </c>
      <c r="N63" s="82">
        <v>24220.6</v>
      </c>
      <c r="O63" s="82">
        <v>24220.6</v>
      </c>
      <c r="P63" s="41">
        <f t="shared" si="0"/>
        <v>100</v>
      </c>
    </row>
    <row r="64" spans="1:16" s="49" customFormat="1" ht="20.25" customHeight="1">
      <c r="A64" s="50"/>
      <c r="B64" s="86" t="s">
        <v>123</v>
      </c>
      <c r="C64" s="69" t="s">
        <v>10</v>
      </c>
      <c r="D64" s="69" t="s">
        <v>28</v>
      </c>
      <c r="E64" s="69" t="s">
        <v>18</v>
      </c>
      <c r="F64" s="69" t="s">
        <v>90</v>
      </c>
      <c r="G64" s="69" t="s">
        <v>10</v>
      </c>
      <c r="H64" s="63"/>
      <c r="I64" s="55"/>
      <c r="J64" s="55"/>
      <c r="K64" s="55"/>
      <c r="L64" s="56"/>
      <c r="M64" s="82">
        <v>2407</v>
      </c>
      <c r="N64" s="82">
        <v>2407</v>
      </c>
      <c r="O64" s="82">
        <v>2407</v>
      </c>
      <c r="P64" s="41">
        <f t="shared" si="0"/>
        <v>100</v>
      </c>
    </row>
    <row r="65" spans="1:16" s="49" customFormat="1" ht="33" customHeight="1">
      <c r="A65" s="50"/>
      <c r="B65" s="51" t="s">
        <v>157</v>
      </c>
      <c r="C65" s="69" t="s">
        <v>10</v>
      </c>
      <c r="D65" s="69" t="s">
        <v>28</v>
      </c>
      <c r="E65" s="69" t="s">
        <v>18</v>
      </c>
      <c r="F65" s="69" t="s">
        <v>91</v>
      </c>
      <c r="G65" s="69" t="s">
        <v>10</v>
      </c>
      <c r="H65" s="63"/>
      <c r="I65" s="55"/>
      <c r="J65" s="55"/>
      <c r="K65" s="55"/>
      <c r="L65" s="56"/>
      <c r="M65" s="57">
        <v>54727</v>
      </c>
      <c r="N65" s="57">
        <v>62548</v>
      </c>
      <c r="O65" s="57">
        <v>60744.88</v>
      </c>
      <c r="P65" s="41">
        <f t="shared" si="0"/>
        <v>97.11722197352432</v>
      </c>
    </row>
    <row r="66" spans="1:16" s="80" customFormat="1" ht="20.25" customHeight="1">
      <c r="A66" s="83"/>
      <c r="B66" s="65" t="s">
        <v>7</v>
      </c>
      <c r="C66" s="59" t="s">
        <v>10</v>
      </c>
      <c r="D66" s="59" t="s">
        <v>28</v>
      </c>
      <c r="E66" s="59" t="s">
        <v>28</v>
      </c>
      <c r="F66" s="59"/>
      <c r="G66" s="59"/>
      <c r="H66" s="54"/>
      <c r="I66" s="60"/>
      <c r="J66" s="60"/>
      <c r="K66" s="60"/>
      <c r="L66" s="61"/>
      <c r="M66" s="62">
        <f>M67+M68</f>
        <v>1825</v>
      </c>
      <c r="N66" s="62">
        <f>N67+N68</f>
        <v>730</v>
      </c>
      <c r="O66" s="62">
        <f>O67+O68</f>
        <v>682.981</v>
      </c>
      <c r="P66" s="41">
        <f t="shared" si="0"/>
        <v>93.55904109589041</v>
      </c>
    </row>
    <row r="67" spans="1:16" s="49" customFormat="1" ht="20.25" customHeight="1">
      <c r="A67" s="50"/>
      <c r="B67" s="68" t="s">
        <v>112</v>
      </c>
      <c r="C67" s="52" t="s">
        <v>10</v>
      </c>
      <c r="D67" s="52" t="s">
        <v>28</v>
      </c>
      <c r="E67" s="52" t="s">
        <v>28</v>
      </c>
      <c r="F67" s="52" t="s">
        <v>21</v>
      </c>
      <c r="G67" s="87" t="s">
        <v>9</v>
      </c>
      <c r="H67" s="63"/>
      <c r="I67" s="55"/>
      <c r="J67" s="55"/>
      <c r="K67" s="55"/>
      <c r="L67" s="56"/>
      <c r="M67" s="57">
        <v>400</v>
      </c>
      <c r="N67" s="57">
        <v>430</v>
      </c>
      <c r="O67" s="57">
        <v>417.956</v>
      </c>
      <c r="P67" s="41">
        <f t="shared" si="0"/>
        <v>97.19906976744186</v>
      </c>
    </row>
    <row r="68" spans="1:16" s="49" customFormat="1" ht="19.5" customHeight="1">
      <c r="A68" s="77"/>
      <c r="B68" s="88" t="s">
        <v>66</v>
      </c>
      <c r="C68" s="52" t="s">
        <v>10</v>
      </c>
      <c r="D68" s="52" t="s">
        <v>28</v>
      </c>
      <c r="E68" s="52" t="s">
        <v>28</v>
      </c>
      <c r="F68" s="52" t="s">
        <v>29</v>
      </c>
      <c r="G68" s="53" t="s">
        <v>9</v>
      </c>
      <c r="H68" s="50"/>
      <c r="I68" s="50"/>
      <c r="J68" s="50"/>
      <c r="K68" s="50"/>
      <c r="L68" s="89"/>
      <c r="M68" s="57">
        <v>1425</v>
      </c>
      <c r="N68" s="57">
        <v>300</v>
      </c>
      <c r="O68" s="57">
        <v>265.025</v>
      </c>
      <c r="P68" s="41">
        <f t="shared" si="0"/>
        <v>88.34166666666667</v>
      </c>
    </row>
    <row r="69" spans="1:16" s="81" customFormat="1" ht="25.5" customHeight="1">
      <c r="A69" s="43"/>
      <c r="B69" s="65" t="s">
        <v>159</v>
      </c>
      <c r="C69" s="44" t="s">
        <v>10</v>
      </c>
      <c r="D69" s="44" t="s">
        <v>28</v>
      </c>
      <c r="E69" s="44" t="s">
        <v>24</v>
      </c>
      <c r="F69" s="44" t="s">
        <v>42</v>
      </c>
      <c r="G69" s="46" t="s">
        <v>137</v>
      </c>
      <c r="H69" s="46"/>
      <c r="I69" s="46"/>
      <c r="J69" s="46"/>
      <c r="K69" s="46"/>
      <c r="L69" s="47"/>
      <c r="M69" s="48">
        <f>M70+M71+M72+M73+M74</f>
        <v>10496</v>
      </c>
      <c r="N69" s="48">
        <f>N70+N71+N72+N73+N74</f>
        <v>22853.3</v>
      </c>
      <c r="O69" s="48">
        <f>O70+O71+O72+O73+O74</f>
        <v>22197.631</v>
      </c>
      <c r="P69" s="41">
        <f t="shared" si="0"/>
        <v>97.13096576861986</v>
      </c>
    </row>
    <row r="70" spans="1:16" s="76" customFormat="1" ht="63.75" customHeight="1">
      <c r="A70" s="66"/>
      <c r="B70" s="74" t="s">
        <v>92</v>
      </c>
      <c r="C70" s="69" t="s">
        <v>10</v>
      </c>
      <c r="D70" s="69" t="s">
        <v>28</v>
      </c>
      <c r="E70" s="69" t="s">
        <v>24</v>
      </c>
      <c r="F70" s="69" t="s">
        <v>93</v>
      </c>
      <c r="G70" s="70" t="s">
        <v>10</v>
      </c>
      <c r="H70" s="70"/>
      <c r="I70" s="70"/>
      <c r="J70" s="70"/>
      <c r="K70" s="70"/>
      <c r="L70" s="71"/>
      <c r="M70" s="82">
        <v>6040</v>
      </c>
      <c r="N70" s="82">
        <v>7650.455</v>
      </c>
      <c r="O70" s="75">
        <v>7216.245</v>
      </c>
      <c r="P70" s="41">
        <f t="shared" si="0"/>
        <v>94.32438985655102</v>
      </c>
    </row>
    <row r="71" spans="1:16" s="76" customFormat="1" ht="21.75" customHeight="1">
      <c r="A71" s="43"/>
      <c r="B71" s="68" t="s">
        <v>118</v>
      </c>
      <c r="C71" s="69" t="s">
        <v>10</v>
      </c>
      <c r="D71" s="69" t="s">
        <v>28</v>
      </c>
      <c r="E71" s="69" t="s">
        <v>24</v>
      </c>
      <c r="F71" s="69" t="s">
        <v>21</v>
      </c>
      <c r="G71" s="69" t="s">
        <v>9</v>
      </c>
      <c r="H71" s="64"/>
      <c r="I71" s="70"/>
      <c r="J71" s="70"/>
      <c r="K71" s="70"/>
      <c r="L71" s="71"/>
      <c r="M71" s="82">
        <v>2550</v>
      </c>
      <c r="N71" s="82">
        <v>2796.845</v>
      </c>
      <c r="O71" s="82">
        <v>2575.386</v>
      </c>
      <c r="P71" s="41">
        <f t="shared" si="0"/>
        <v>92.08182791681342</v>
      </c>
    </row>
    <row r="72" spans="1:16" s="49" customFormat="1" ht="28.5" customHeight="1">
      <c r="A72" s="50"/>
      <c r="B72" s="51" t="s">
        <v>105</v>
      </c>
      <c r="C72" s="69" t="s">
        <v>10</v>
      </c>
      <c r="D72" s="69" t="s">
        <v>28</v>
      </c>
      <c r="E72" s="69" t="s">
        <v>24</v>
      </c>
      <c r="F72" s="69" t="s">
        <v>21</v>
      </c>
      <c r="G72" s="69" t="s">
        <v>9</v>
      </c>
      <c r="H72" s="64"/>
      <c r="I72" s="70"/>
      <c r="J72" s="70"/>
      <c r="K72" s="70"/>
      <c r="L72" s="71"/>
      <c r="M72" s="82">
        <v>973</v>
      </c>
      <c r="N72" s="82">
        <v>973</v>
      </c>
      <c r="O72" s="82">
        <v>973</v>
      </c>
      <c r="P72" s="41">
        <f t="shared" si="0"/>
        <v>100</v>
      </c>
    </row>
    <row r="73" spans="1:16" s="76" customFormat="1" ht="33.75" customHeight="1">
      <c r="A73" s="66"/>
      <c r="B73" s="74" t="s">
        <v>154</v>
      </c>
      <c r="C73" s="69" t="s">
        <v>10</v>
      </c>
      <c r="D73" s="69" t="s">
        <v>28</v>
      </c>
      <c r="E73" s="69" t="s">
        <v>24</v>
      </c>
      <c r="F73" s="69" t="s">
        <v>93</v>
      </c>
      <c r="G73" s="70" t="s">
        <v>155</v>
      </c>
      <c r="H73" s="70"/>
      <c r="I73" s="70"/>
      <c r="J73" s="70"/>
      <c r="K73" s="70"/>
      <c r="L73" s="71"/>
      <c r="M73" s="82">
        <v>933</v>
      </c>
      <c r="N73" s="82">
        <v>933</v>
      </c>
      <c r="O73" s="75">
        <v>933</v>
      </c>
      <c r="P73" s="41">
        <f t="shared" si="0"/>
        <v>100</v>
      </c>
    </row>
    <row r="74" spans="1:16" s="76" customFormat="1" ht="24" customHeight="1">
      <c r="A74" s="66"/>
      <c r="B74" s="74" t="s">
        <v>132</v>
      </c>
      <c r="C74" s="69" t="s">
        <v>10</v>
      </c>
      <c r="D74" s="69" t="s">
        <v>28</v>
      </c>
      <c r="E74" s="69" t="s">
        <v>24</v>
      </c>
      <c r="F74" s="69" t="s">
        <v>133</v>
      </c>
      <c r="G74" s="70" t="s">
        <v>121</v>
      </c>
      <c r="H74" s="70"/>
      <c r="I74" s="70"/>
      <c r="J74" s="70"/>
      <c r="K74" s="70"/>
      <c r="L74" s="71"/>
      <c r="M74" s="82">
        <v>0</v>
      </c>
      <c r="N74" s="82">
        <v>10500</v>
      </c>
      <c r="O74" s="75">
        <v>10500</v>
      </c>
      <c r="P74" s="41">
        <f t="shared" si="0"/>
        <v>100</v>
      </c>
    </row>
    <row r="75" spans="1:16" s="76" customFormat="1" ht="24" customHeight="1">
      <c r="A75" s="66"/>
      <c r="B75" s="65" t="s">
        <v>101</v>
      </c>
      <c r="C75" s="44" t="s">
        <v>10</v>
      </c>
      <c r="D75" s="44" t="s">
        <v>26</v>
      </c>
      <c r="E75" s="44" t="s">
        <v>25</v>
      </c>
      <c r="F75" s="44" t="s">
        <v>42</v>
      </c>
      <c r="G75" s="44"/>
      <c r="H75" s="45" t="e">
        <f>SUM(#REF!)</f>
        <v>#REF!</v>
      </c>
      <c r="I75" s="46"/>
      <c r="J75" s="46"/>
      <c r="K75" s="46"/>
      <c r="L75" s="47"/>
      <c r="M75" s="48">
        <f>M76+M81</f>
        <v>12924</v>
      </c>
      <c r="N75" s="48">
        <f>N76+N81</f>
        <v>13694.031</v>
      </c>
      <c r="O75" s="48">
        <f>O76+O81</f>
        <v>13254.915</v>
      </c>
      <c r="P75" s="41">
        <f t="shared" si="0"/>
        <v>96.79337661788556</v>
      </c>
    </row>
    <row r="76" spans="1:16" s="49" customFormat="1" ht="33" customHeight="1">
      <c r="A76" s="50"/>
      <c r="B76" s="51" t="s">
        <v>67</v>
      </c>
      <c r="C76" s="52" t="s">
        <v>10</v>
      </c>
      <c r="D76" s="52" t="s">
        <v>26</v>
      </c>
      <c r="E76" s="52" t="s">
        <v>4</v>
      </c>
      <c r="F76" s="52" t="s">
        <v>68</v>
      </c>
      <c r="G76" s="53" t="s">
        <v>137</v>
      </c>
      <c r="H76" s="63"/>
      <c r="I76" s="55"/>
      <c r="J76" s="55"/>
      <c r="K76" s="55"/>
      <c r="L76" s="56"/>
      <c r="M76" s="57">
        <f>M77+M80+M78+M79</f>
        <v>12186</v>
      </c>
      <c r="N76" s="57">
        <f>N77+N80+N78+N79</f>
        <v>12807.182</v>
      </c>
      <c r="O76" s="57">
        <f>O77+O80+O78+O79</f>
        <v>12390.798</v>
      </c>
      <c r="P76" s="41">
        <f t="shared" si="0"/>
        <v>96.74882421441345</v>
      </c>
    </row>
    <row r="77" spans="1:16" s="49" customFormat="1" ht="30.75" customHeight="1">
      <c r="A77" s="50"/>
      <c r="B77" s="51" t="s">
        <v>163</v>
      </c>
      <c r="C77" s="52" t="s">
        <v>10</v>
      </c>
      <c r="D77" s="52" t="s">
        <v>26</v>
      </c>
      <c r="E77" s="52" t="s">
        <v>4</v>
      </c>
      <c r="F77" s="52" t="s">
        <v>22</v>
      </c>
      <c r="G77" s="53" t="s">
        <v>10</v>
      </c>
      <c r="H77" s="54" t="e">
        <f>SUM(#REF!)</f>
        <v>#REF!</v>
      </c>
      <c r="I77" s="55"/>
      <c r="J77" s="55"/>
      <c r="K77" s="55"/>
      <c r="L77" s="56"/>
      <c r="M77" s="57">
        <v>9176</v>
      </c>
      <c r="N77" s="57">
        <v>9892.182</v>
      </c>
      <c r="O77" s="57">
        <v>9475.798</v>
      </c>
      <c r="P77" s="41">
        <f t="shared" si="0"/>
        <v>95.7907769994527</v>
      </c>
    </row>
    <row r="78" spans="1:16" s="49" customFormat="1" ht="21.75" customHeight="1">
      <c r="A78" s="50"/>
      <c r="B78" s="51" t="s">
        <v>70</v>
      </c>
      <c r="C78" s="52" t="s">
        <v>10</v>
      </c>
      <c r="D78" s="52" t="s">
        <v>26</v>
      </c>
      <c r="E78" s="52" t="s">
        <v>4</v>
      </c>
      <c r="F78" s="52" t="s">
        <v>71</v>
      </c>
      <c r="G78" s="53" t="s">
        <v>10</v>
      </c>
      <c r="H78" s="54"/>
      <c r="I78" s="55"/>
      <c r="J78" s="55"/>
      <c r="K78" s="55"/>
      <c r="L78" s="56"/>
      <c r="M78" s="57">
        <v>2140</v>
      </c>
      <c r="N78" s="57">
        <v>1953</v>
      </c>
      <c r="O78" s="57">
        <v>1953</v>
      </c>
      <c r="P78" s="41">
        <f t="shared" si="0"/>
        <v>100</v>
      </c>
    </row>
    <row r="79" spans="1:16" s="49" customFormat="1" ht="30" customHeight="1">
      <c r="A79" s="50"/>
      <c r="B79" s="51" t="s">
        <v>72</v>
      </c>
      <c r="C79" s="69" t="s">
        <v>10</v>
      </c>
      <c r="D79" s="52" t="s">
        <v>26</v>
      </c>
      <c r="E79" s="52" t="s">
        <v>4</v>
      </c>
      <c r="F79" s="52" t="s">
        <v>73</v>
      </c>
      <c r="G79" s="53"/>
      <c r="H79" s="63"/>
      <c r="I79" s="55"/>
      <c r="J79" s="55"/>
      <c r="K79" s="55"/>
      <c r="L79" s="56"/>
      <c r="M79" s="57">
        <v>870</v>
      </c>
      <c r="N79" s="57">
        <v>816</v>
      </c>
      <c r="O79" s="57">
        <v>816</v>
      </c>
      <c r="P79" s="41">
        <f aca="true" t="shared" si="1" ref="P79:P107">O79/N79*100</f>
        <v>100</v>
      </c>
    </row>
    <row r="80" spans="1:16" s="49" customFormat="1" ht="20.25" customHeight="1">
      <c r="A80" s="50"/>
      <c r="B80" s="51" t="s">
        <v>164</v>
      </c>
      <c r="C80" s="52" t="s">
        <v>10</v>
      </c>
      <c r="D80" s="52" t="s">
        <v>26</v>
      </c>
      <c r="E80" s="52" t="s">
        <v>4</v>
      </c>
      <c r="F80" s="52" t="s">
        <v>165</v>
      </c>
      <c r="G80" s="52" t="s">
        <v>10</v>
      </c>
      <c r="H80" s="63"/>
      <c r="I80" s="55"/>
      <c r="J80" s="55"/>
      <c r="K80" s="55"/>
      <c r="L80" s="56"/>
      <c r="M80" s="82">
        <v>0</v>
      </c>
      <c r="N80" s="82">
        <v>146</v>
      </c>
      <c r="O80" s="82">
        <v>146</v>
      </c>
      <c r="P80" s="41">
        <f t="shared" si="1"/>
        <v>100</v>
      </c>
    </row>
    <row r="81" spans="1:16" s="49" customFormat="1" ht="30" customHeight="1">
      <c r="A81" s="42"/>
      <c r="B81" s="58" t="s">
        <v>50</v>
      </c>
      <c r="C81" s="44" t="s">
        <v>10</v>
      </c>
      <c r="D81" s="59" t="s">
        <v>26</v>
      </c>
      <c r="E81" s="59" t="s">
        <v>20</v>
      </c>
      <c r="F81" s="59" t="s">
        <v>17</v>
      </c>
      <c r="G81" s="59"/>
      <c r="H81" s="54">
        <v>3474.9</v>
      </c>
      <c r="I81" s="60"/>
      <c r="J81" s="60"/>
      <c r="K81" s="60"/>
      <c r="L81" s="61"/>
      <c r="M81" s="62">
        <f>M82</f>
        <v>738</v>
      </c>
      <c r="N81" s="62">
        <f>N82</f>
        <v>886.849</v>
      </c>
      <c r="O81" s="62">
        <f>O82</f>
        <v>864.117</v>
      </c>
      <c r="P81" s="41">
        <f t="shared" si="1"/>
        <v>97.43676770228076</v>
      </c>
    </row>
    <row r="82" spans="1:16" s="49" customFormat="1" ht="20.25" customHeight="1">
      <c r="A82" s="83"/>
      <c r="B82" s="68" t="s">
        <v>120</v>
      </c>
      <c r="C82" s="69" t="s">
        <v>10</v>
      </c>
      <c r="D82" s="69" t="s">
        <v>26</v>
      </c>
      <c r="E82" s="69" t="s">
        <v>20</v>
      </c>
      <c r="F82" s="69" t="s">
        <v>21</v>
      </c>
      <c r="G82" s="53" t="s">
        <v>9</v>
      </c>
      <c r="H82" s="63">
        <v>3011</v>
      </c>
      <c r="I82" s="55"/>
      <c r="J82" s="55"/>
      <c r="K82" s="55"/>
      <c r="L82" s="56"/>
      <c r="M82" s="57">
        <v>738</v>
      </c>
      <c r="N82" s="57">
        <v>886.849</v>
      </c>
      <c r="O82" s="57">
        <v>864.117</v>
      </c>
      <c r="P82" s="41">
        <f t="shared" si="1"/>
        <v>97.43676770228076</v>
      </c>
    </row>
    <row r="83" spans="1:16" s="80" customFormat="1" ht="20.25" customHeight="1">
      <c r="A83" s="83"/>
      <c r="B83" s="58" t="s">
        <v>136</v>
      </c>
      <c r="C83" s="59" t="s">
        <v>10</v>
      </c>
      <c r="D83" s="59" t="s">
        <v>24</v>
      </c>
      <c r="E83" s="59" t="s">
        <v>25</v>
      </c>
      <c r="F83" s="59" t="s">
        <v>44</v>
      </c>
      <c r="G83" s="59" t="s">
        <v>137</v>
      </c>
      <c r="H83" s="54"/>
      <c r="I83" s="60"/>
      <c r="J83" s="60"/>
      <c r="K83" s="60"/>
      <c r="L83" s="61"/>
      <c r="M83" s="48">
        <v>0</v>
      </c>
      <c r="N83" s="48">
        <f>SUM(N84:N84)</f>
        <v>8000</v>
      </c>
      <c r="O83" s="48">
        <f>SUM(O84:O84)</f>
        <v>8000</v>
      </c>
      <c r="P83" s="41">
        <f t="shared" si="1"/>
        <v>100</v>
      </c>
    </row>
    <row r="84" spans="1:16" s="49" customFormat="1" ht="20.25" customHeight="1">
      <c r="A84" s="50"/>
      <c r="B84" s="51" t="s">
        <v>134</v>
      </c>
      <c r="C84" s="52" t="s">
        <v>10</v>
      </c>
      <c r="D84" s="52" t="s">
        <v>24</v>
      </c>
      <c r="E84" s="52" t="s">
        <v>24</v>
      </c>
      <c r="F84" s="52" t="s">
        <v>133</v>
      </c>
      <c r="G84" s="52" t="s">
        <v>121</v>
      </c>
      <c r="H84" s="63"/>
      <c r="I84" s="55"/>
      <c r="J84" s="55"/>
      <c r="K84" s="55"/>
      <c r="L84" s="56"/>
      <c r="M84" s="82">
        <v>0</v>
      </c>
      <c r="N84" s="82">
        <v>8000</v>
      </c>
      <c r="O84" s="82">
        <v>8000</v>
      </c>
      <c r="P84" s="41">
        <f t="shared" si="1"/>
        <v>100</v>
      </c>
    </row>
    <row r="85" spans="1:16" s="81" customFormat="1" ht="20.25" customHeight="1">
      <c r="A85" s="43"/>
      <c r="B85" s="65" t="s">
        <v>79</v>
      </c>
      <c r="C85" s="44" t="s">
        <v>10</v>
      </c>
      <c r="D85" s="44" t="s">
        <v>32</v>
      </c>
      <c r="E85" s="44"/>
      <c r="F85" s="44"/>
      <c r="G85" s="44"/>
      <c r="H85" s="45">
        <v>377.7</v>
      </c>
      <c r="I85" s="46"/>
      <c r="J85" s="46"/>
      <c r="K85" s="46"/>
      <c r="L85" s="47"/>
      <c r="M85" s="48">
        <f>M86+M87+M88+M89+M90+M91</f>
        <v>10760.699999999999</v>
      </c>
      <c r="N85" s="48">
        <f>N86+N87+N88+N89+N90+N91</f>
        <v>15267.325</v>
      </c>
      <c r="O85" s="48">
        <f>O86+O87+O88+O89+O90+O91</f>
        <v>15166.54</v>
      </c>
      <c r="P85" s="41">
        <f t="shared" si="1"/>
        <v>99.33986471107414</v>
      </c>
    </row>
    <row r="86" spans="1:16" s="49" customFormat="1" ht="19.5" customHeight="1">
      <c r="A86" s="77"/>
      <c r="B86" s="74" t="s">
        <v>80</v>
      </c>
      <c r="C86" s="52" t="s">
        <v>10</v>
      </c>
      <c r="D86" s="69" t="s">
        <v>32</v>
      </c>
      <c r="E86" s="69" t="s">
        <v>4</v>
      </c>
      <c r="F86" s="69" t="s">
        <v>33</v>
      </c>
      <c r="G86" s="69" t="s">
        <v>13</v>
      </c>
      <c r="H86" s="64"/>
      <c r="I86" s="70"/>
      <c r="J86" s="70"/>
      <c r="K86" s="70"/>
      <c r="L86" s="71"/>
      <c r="M86" s="82">
        <v>500</v>
      </c>
      <c r="N86" s="82">
        <v>800</v>
      </c>
      <c r="O86" s="75">
        <v>700</v>
      </c>
      <c r="P86" s="41">
        <f t="shared" si="1"/>
        <v>87.5</v>
      </c>
    </row>
    <row r="87" spans="1:16" s="49" customFormat="1" ht="33" customHeight="1">
      <c r="A87" s="77"/>
      <c r="B87" s="74" t="s">
        <v>82</v>
      </c>
      <c r="C87" s="52" t="s">
        <v>10</v>
      </c>
      <c r="D87" s="52" t="s">
        <v>32</v>
      </c>
      <c r="E87" s="52" t="s">
        <v>20</v>
      </c>
      <c r="F87" s="52" t="s">
        <v>45</v>
      </c>
      <c r="G87" s="53" t="s">
        <v>13</v>
      </c>
      <c r="H87" s="54"/>
      <c r="I87" s="55"/>
      <c r="J87" s="55"/>
      <c r="K87" s="55"/>
      <c r="L87" s="56"/>
      <c r="M87" s="57">
        <v>2006.4</v>
      </c>
      <c r="N87" s="57">
        <v>2508</v>
      </c>
      <c r="O87" s="57">
        <v>2508</v>
      </c>
      <c r="P87" s="41">
        <f t="shared" si="1"/>
        <v>100</v>
      </c>
    </row>
    <row r="88" spans="1:16" s="49" customFormat="1" ht="19.5" customHeight="1">
      <c r="A88" s="77"/>
      <c r="B88" s="74" t="s">
        <v>113</v>
      </c>
      <c r="C88" s="52" t="s">
        <v>10</v>
      </c>
      <c r="D88" s="52" t="s">
        <v>32</v>
      </c>
      <c r="E88" s="52" t="s">
        <v>14</v>
      </c>
      <c r="F88" s="52" t="s">
        <v>31</v>
      </c>
      <c r="G88" s="53" t="s">
        <v>9</v>
      </c>
      <c r="H88" s="54"/>
      <c r="I88" s="55"/>
      <c r="J88" s="55"/>
      <c r="K88" s="55"/>
      <c r="L88" s="56"/>
      <c r="M88" s="57">
        <v>0</v>
      </c>
      <c r="N88" s="57">
        <v>688</v>
      </c>
      <c r="O88" s="75">
        <v>688</v>
      </c>
      <c r="P88" s="41">
        <f t="shared" si="1"/>
        <v>100</v>
      </c>
    </row>
    <row r="89" spans="1:16" s="76" customFormat="1" ht="33" customHeight="1">
      <c r="A89" s="66"/>
      <c r="B89" s="74" t="s">
        <v>83</v>
      </c>
      <c r="C89" s="52" t="s">
        <v>10</v>
      </c>
      <c r="D89" s="52" t="s">
        <v>32</v>
      </c>
      <c r="E89" s="52" t="s">
        <v>20</v>
      </c>
      <c r="F89" s="52" t="s">
        <v>126</v>
      </c>
      <c r="G89" s="52" t="s">
        <v>13</v>
      </c>
      <c r="H89" s="54" t="e">
        <f>SUM(#REF!)</f>
        <v>#REF!</v>
      </c>
      <c r="I89" s="55"/>
      <c r="J89" s="55"/>
      <c r="K89" s="55"/>
      <c r="L89" s="56"/>
      <c r="M89" s="57">
        <v>8254.3</v>
      </c>
      <c r="N89" s="57">
        <v>9179</v>
      </c>
      <c r="O89" s="57">
        <v>9178.215</v>
      </c>
      <c r="P89" s="41">
        <f t="shared" si="1"/>
        <v>99.99144787013836</v>
      </c>
    </row>
    <row r="90" spans="1:16" s="76" customFormat="1" ht="33" customHeight="1">
      <c r="A90" s="66"/>
      <c r="B90" s="74" t="s">
        <v>146</v>
      </c>
      <c r="C90" s="52" t="s">
        <v>10</v>
      </c>
      <c r="D90" s="52" t="s">
        <v>32</v>
      </c>
      <c r="E90" s="52" t="s">
        <v>20</v>
      </c>
      <c r="F90" s="52" t="s">
        <v>147</v>
      </c>
      <c r="G90" s="52" t="s">
        <v>12</v>
      </c>
      <c r="H90" s="54" t="e">
        <f>SUM(#REF!)</f>
        <v>#REF!</v>
      </c>
      <c r="I90" s="55"/>
      <c r="J90" s="55"/>
      <c r="K90" s="55"/>
      <c r="L90" s="56"/>
      <c r="M90" s="57">
        <v>0</v>
      </c>
      <c r="N90" s="57">
        <v>458.066</v>
      </c>
      <c r="O90" s="57">
        <v>458.066</v>
      </c>
      <c r="P90" s="41">
        <f t="shared" si="1"/>
        <v>100</v>
      </c>
    </row>
    <row r="91" spans="1:16" s="76" customFormat="1" ht="20.25" customHeight="1">
      <c r="A91" s="66"/>
      <c r="B91" s="74" t="s">
        <v>148</v>
      </c>
      <c r="C91" s="52" t="s">
        <v>10</v>
      </c>
      <c r="D91" s="52" t="s">
        <v>32</v>
      </c>
      <c r="E91" s="52" t="s">
        <v>20</v>
      </c>
      <c r="F91" s="52" t="s">
        <v>149</v>
      </c>
      <c r="G91" s="52" t="s">
        <v>12</v>
      </c>
      <c r="H91" s="54" t="e">
        <f>SUM(#REF!)</f>
        <v>#REF!</v>
      </c>
      <c r="I91" s="55"/>
      <c r="J91" s="55"/>
      <c r="K91" s="55"/>
      <c r="L91" s="56"/>
      <c r="M91" s="57">
        <v>0</v>
      </c>
      <c r="N91" s="57">
        <v>1634.259</v>
      </c>
      <c r="O91" s="57">
        <v>1634.259</v>
      </c>
      <c r="P91" s="41">
        <f t="shared" si="1"/>
        <v>100</v>
      </c>
    </row>
    <row r="92" spans="1:16" s="80" customFormat="1" ht="20.25" customHeight="1">
      <c r="A92" s="42"/>
      <c r="B92" s="65" t="s">
        <v>8</v>
      </c>
      <c r="C92" s="59" t="s">
        <v>10</v>
      </c>
      <c r="D92" s="59" t="s">
        <v>39</v>
      </c>
      <c r="E92" s="59" t="s">
        <v>4</v>
      </c>
      <c r="F92" s="59"/>
      <c r="G92" s="59"/>
      <c r="H92" s="54"/>
      <c r="I92" s="60"/>
      <c r="J92" s="60"/>
      <c r="K92" s="60"/>
      <c r="L92" s="61"/>
      <c r="M92" s="62">
        <f>SUM(M93:M94)</f>
        <v>3500</v>
      </c>
      <c r="N92" s="62">
        <f>SUM(N93:N95)</f>
        <v>4719.294</v>
      </c>
      <c r="O92" s="62">
        <f>SUM(O93:O95)</f>
        <v>2262.994</v>
      </c>
      <c r="P92" s="41">
        <f t="shared" si="1"/>
        <v>47.9519606110575</v>
      </c>
    </row>
    <row r="93" spans="1:16" s="49" customFormat="1" ht="30" customHeight="1">
      <c r="A93" s="77"/>
      <c r="B93" s="74" t="s">
        <v>86</v>
      </c>
      <c r="C93" s="52" t="s">
        <v>10</v>
      </c>
      <c r="D93" s="52" t="s">
        <v>39</v>
      </c>
      <c r="E93" s="52" t="s">
        <v>4</v>
      </c>
      <c r="F93" s="52" t="s">
        <v>87</v>
      </c>
      <c r="G93" s="52" t="s">
        <v>9</v>
      </c>
      <c r="H93" s="54"/>
      <c r="I93" s="55"/>
      <c r="J93" s="55"/>
      <c r="K93" s="55"/>
      <c r="L93" s="56"/>
      <c r="M93" s="57">
        <v>3100</v>
      </c>
      <c r="N93" s="57">
        <v>826.3</v>
      </c>
      <c r="O93" s="57">
        <v>820</v>
      </c>
      <c r="P93" s="41">
        <f t="shared" si="1"/>
        <v>99.23756504901368</v>
      </c>
    </row>
    <row r="94" spans="1:16" s="49" customFormat="1" ht="20.25" customHeight="1">
      <c r="A94" s="77"/>
      <c r="B94" s="68" t="s">
        <v>114</v>
      </c>
      <c r="C94" s="69" t="s">
        <v>10</v>
      </c>
      <c r="D94" s="69" t="s">
        <v>39</v>
      </c>
      <c r="E94" s="69" t="s">
        <v>23</v>
      </c>
      <c r="F94" s="69" t="s">
        <v>21</v>
      </c>
      <c r="G94" s="52" t="s">
        <v>9</v>
      </c>
      <c r="H94" s="54"/>
      <c r="I94" s="55"/>
      <c r="J94" s="55"/>
      <c r="K94" s="55"/>
      <c r="L94" s="56"/>
      <c r="M94" s="57">
        <v>400</v>
      </c>
      <c r="N94" s="57">
        <v>392.994</v>
      </c>
      <c r="O94" s="57">
        <v>392.994</v>
      </c>
      <c r="P94" s="41">
        <f t="shared" si="1"/>
        <v>100</v>
      </c>
    </row>
    <row r="95" spans="1:16" s="49" customFormat="1" ht="20.25" customHeight="1">
      <c r="A95" s="77"/>
      <c r="B95" s="68" t="s">
        <v>144</v>
      </c>
      <c r="C95" s="69" t="s">
        <v>10</v>
      </c>
      <c r="D95" s="69" t="s">
        <v>39</v>
      </c>
      <c r="E95" s="69" t="s">
        <v>23</v>
      </c>
      <c r="F95" s="69" t="s">
        <v>145</v>
      </c>
      <c r="G95" s="52" t="s">
        <v>121</v>
      </c>
      <c r="H95" s="54"/>
      <c r="I95" s="55"/>
      <c r="J95" s="55"/>
      <c r="K95" s="55"/>
      <c r="L95" s="56"/>
      <c r="M95" s="57"/>
      <c r="N95" s="57">
        <v>3500</v>
      </c>
      <c r="O95" s="57">
        <v>1050</v>
      </c>
      <c r="P95" s="41">
        <f t="shared" si="1"/>
        <v>30</v>
      </c>
    </row>
    <row r="96" spans="1:16" s="80" customFormat="1" ht="20.25" customHeight="1">
      <c r="A96" s="42"/>
      <c r="B96" s="79" t="s">
        <v>81</v>
      </c>
      <c r="C96" s="59" t="s">
        <v>10</v>
      </c>
      <c r="D96" s="59" t="s">
        <v>41</v>
      </c>
      <c r="E96" s="59"/>
      <c r="F96" s="59"/>
      <c r="G96" s="59"/>
      <c r="H96" s="54"/>
      <c r="I96" s="60"/>
      <c r="J96" s="60"/>
      <c r="K96" s="60"/>
      <c r="L96" s="61"/>
      <c r="M96" s="62">
        <f>SUM(M97:M98)</f>
        <v>50689</v>
      </c>
      <c r="N96" s="62">
        <f>SUM(N97:N98)</f>
        <v>52749</v>
      </c>
      <c r="O96" s="62">
        <f>SUM(O97:O98)</f>
        <v>47720.309</v>
      </c>
      <c r="P96" s="41">
        <f t="shared" si="1"/>
        <v>90.46675576788186</v>
      </c>
    </row>
    <row r="97" spans="1:16" s="49" customFormat="1" ht="20.25" customHeight="1">
      <c r="A97" s="77"/>
      <c r="B97" s="78" t="s">
        <v>115</v>
      </c>
      <c r="C97" s="52" t="s">
        <v>10</v>
      </c>
      <c r="D97" s="52" t="s">
        <v>41</v>
      </c>
      <c r="E97" s="52" t="s">
        <v>4</v>
      </c>
      <c r="F97" s="52" t="s">
        <v>84</v>
      </c>
      <c r="G97" s="52" t="s">
        <v>11</v>
      </c>
      <c r="H97" s="63"/>
      <c r="I97" s="55"/>
      <c r="J97" s="55"/>
      <c r="K97" s="55"/>
      <c r="L97" s="56"/>
      <c r="M97" s="57">
        <v>45689</v>
      </c>
      <c r="N97" s="57">
        <v>45689</v>
      </c>
      <c r="O97" s="57">
        <v>45689</v>
      </c>
      <c r="P97" s="41">
        <f t="shared" si="1"/>
        <v>100</v>
      </c>
    </row>
    <row r="98" spans="1:16" s="49" customFormat="1" ht="30.75" customHeight="1">
      <c r="A98" s="77"/>
      <c r="B98" s="78" t="s">
        <v>125</v>
      </c>
      <c r="C98" s="52" t="s">
        <v>10</v>
      </c>
      <c r="D98" s="52" t="s">
        <v>41</v>
      </c>
      <c r="E98" s="52" t="s">
        <v>4</v>
      </c>
      <c r="F98" s="52" t="s">
        <v>84</v>
      </c>
      <c r="G98" s="52" t="s">
        <v>11</v>
      </c>
      <c r="H98" s="63"/>
      <c r="I98" s="55"/>
      <c r="J98" s="55"/>
      <c r="K98" s="55"/>
      <c r="L98" s="56"/>
      <c r="M98" s="57">
        <v>5000</v>
      </c>
      <c r="N98" s="57">
        <v>7060</v>
      </c>
      <c r="O98" s="57">
        <v>2031.309</v>
      </c>
      <c r="P98" s="41">
        <f t="shared" si="1"/>
        <v>28.772082152974505</v>
      </c>
    </row>
    <row r="99" spans="1:16" s="81" customFormat="1" ht="20.25" customHeight="1">
      <c r="A99" s="43"/>
      <c r="B99" s="65" t="s">
        <v>94</v>
      </c>
      <c r="C99" s="44" t="s">
        <v>10</v>
      </c>
      <c r="D99" s="46"/>
      <c r="E99" s="46"/>
      <c r="F99" s="44"/>
      <c r="G99" s="46"/>
      <c r="H99" s="46"/>
      <c r="I99" s="46"/>
      <c r="J99" s="46"/>
      <c r="K99" s="46"/>
      <c r="L99" s="47"/>
      <c r="M99" s="48">
        <f>M100</f>
        <v>3100</v>
      </c>
      <c r="N99" s="48">
        <f>N100</f>
        <v>3100</v>
      </c>
      <c r="O99" s="48">
        <f>O100</f>
        <v>3100</v>
      </c>
      <c r="P99" s="41">
        <f t="shared" si="1"/>
        <v>100</v>
      </c>
    </row>
    <row r="100" spans="1:16" s="76" customFormat="1" ht="20.25" customHeight="1">
      <c r="A100" s="66"/>
      <c r="B100" s="74" t="s">
        <v>95</v>
      </c>
      <c r="C100" s="44" t="s">
        <v>10</v>
      </c>
      <c r="D100" s="69" t="s">
        <v>27</v>
      </c>
      <c r="E100" s="69" t="s">
        <v>18</v>
      </c>
      <c r="F100" s="69"/>
      <c r="G100" s="69"/>
      <c r="H100" s="64"/>
      <c r="I100" s="70"/>
      <c r="J100" s="70"/>
      <c r="K100" s="70"/>
      <c r="L100" s="71"/>
      <c r="M100" s="82">
        <v>3100</v>
      </c>
      <c r="N100" s="82">
        <v>3100</v>
      </c>
      <c r="O100" s="75">
        <v>3100</v>
      </c>
      <c r="P100" s="41">
        <f t="shared" si="1"/>
        <v>100</v>
      </c>
    </row>
    <row r="101" spans="1:16" s="76" customFormat="1" ht="36" customHeight="1">
      <c r="A101" s="66"/>
      <c r="B101" s="74" t="s">
        <v>96</v>
      </c>
      <c r="C101" s="44" t="s">
        <v>10</v>
      </c>
      <c r="D101" s="69" t="s">
        <v>27</v>
      </c>
      <c r="E101" s="69" t="s">
        <v>18</v>
      </c>
      <c r="F101" s="69" t="s">
        <v>97</v>
      </c>
      <c r="G101" s="70" t="s">
        <v>10</v>
      </c>
      <c r="H101" s="70"/>
      <c r="I101" s="70"/>
      <c r="J101" s="70"/>
      <c r="K101" s="70"/>
      <c r="L101" s="71"/>
      <c r="M101" s="82">
        <v>3100</v>
      </c>
      <c r="N101" s="82">
        <v>3100</v>
      </c>
      <c r="O101" s="75">
        <v>3100</v>
      </c>
      <c r="P101" s="41">
        <f t="shared" si="1"/>
        <v>100</v>
      </c>
    </row>
    <row r="102" spans="1:16" s="80" customFormat="1" ht="16.5">
      <c r="A102" s="42"/>
      <c r="B102" s="65" t="s">
        <v>98</v>
      </c>
      <c r="C102" s="44" t="s">
        <v>10</v>
      </c>
      <c r="D102" s="95">
        <v>13</v>
      </c>
      <c r="E102" s="44" t="s">
        <v>4</v>
      </c>
      <c r="F102" s="95">
        <v>650200</v>
      </c>
      <c r="G102" s="95">
        <v>1</v>
      </c>
      <c r="H102" s="96"/>
      <c r="I102" s="42"/>
      <c r="J102" s="42"/>
      <c r="K102" s="42"/>
      <c r="L102" s="42"/>
      <c r="M102" s="93">
        <v>0</v>
      </c>
      <c r="N102" s="93">
        <v>3694.7</v>
      </c>
      <c r="O102" s="93">
        <v>3694.7</v>
      </c>
      <c r="P102" s="41">
        <f t="shared" si="1"/>
        <v>100</v>
      </c>
    </row>
    <row r="103" spans="1:16" s="49" customFormat="1" ht="16.5">
      <c r="A103" s="77"/>
      <c r="B103" s="65" t="s">
        <v>98</v>
      </c>
      <c r="C103" s="44" t="s">
        <v>10</v>
      </c>
      <c r="D103" s="91"/>
      <c r="E103" s="91"/>
      <c r="F103" s="91"/>
      <c r="G103" s="91"/>
      <c r="H103" s="92"/>
      <c r="I103" s="77"/>
      <c r="J103" s="77"/>
      <c r="K103" s="77"/>
      <c r="L103" s="77"/>
      <c r="M103" s="93">
        <f>M105+M107</f>
        <v>30090</v>
      </c>
      <c r="N103" s="93">
        <f>N105+N107</f>
        <v>30090</v>
      </c>
      <c r="O103" s="93">
        <f>O105+O107</f>
        <v>22896.678</v>
      </c>
      <c r="P103" s="41">
        <f t="shared" si="1"/>
        <v>76.09397806580259</v>
      </c>
    </row>
    <row r="104" spans="1:16" s="76" customFormat="1" ht="34.5" customHeight="1">
      <c r="A104" s="66"/>
      <c r="B104" s="74" t="s">
        <v>102</v>
      </c>
      <c r="C104" s="44" t="s">
        <v>10</v>
      </c>
      <c r="D104" s="69" t="s">
        <v>23</v>
      </c>
      <c r="E104" s="69" t="s">
        <v>23</v>
      </c>
      <c r="F104" s="44"/>
      <c r="G104" s="70"/>
      <c r="H104" s="70"/>
      <c r="I104" s="70"/>
      <c r="J104" s="70"/>
      <c r="K104" s="70"/>
      <c r="L104" s="71"/>
      <c r="M104" s="82">
        <v>2483</v>
      </c>
      <c r="N104" s="82">
        <v>4138</v>
      </c>
      <c r="O104" s="75">
        <v>4131.798</v>
      </c>
      <c r="P104" s="41">
        <f t="shared" si="1"/>
        <v>99.85012083131947</v>
      </c>
    </row>
    <row r="105" spans="1:16" s="49" customFormat="1" ht="16.5">
      <c r="A105" s="77"/>
      <c r="B105" s="51" t="s">
        <v>69</v>
      </c>
      <c r="C105" s="44" t="s">
        <v>10</v>
      </c>
      <c r="D105" s="69" t="s">
        <v>23</v>
      </c>
      <c r="E105" s="69" t="s">
        <v>23</v>
      </c>
      <c r="F105" s="69" t="s">
        <v>30</v>
      </c>
      <c r="G105" s="69" t="s">
        <v>10</v>
      </c>
      <c r="H105" s="70"/>
      <c r="I105" s="70"/>
      <c r="J105" s="70"/>
      <c r="K105" s="70"/>
      <c r="L105" s="71"/>
      <c r="M105" s="82">
        <v>2483</v>
      </c>
      <c r="N105" s="82">
        <v>4138</v>
      </c>
      <c r="O105" s="75">
        <v>4131.798</v>
      </c>
      <c r="P105" s="41">
        <f t="shared" si="1"/>
        <v>99.85012083131947</v>
      </c>
    </row>
    <row r="106" spans="1:16" s="76" customFormat="1" ht="20.25" customHeight="1">
      <c r="A106" s="66"/>
      <c r="B106" s="74" t="s">
        <v>99</v>
      </c>
      <c r="C106" s="44" t="s">
        <v>10</v>
      </c>
      <c r="D106" s="69" t="s">
        <v>32</v>
      </c>
      <c r="E106" s="69" t="s">
        <v>14</v>
      </c>
      <c r="F106" s="69" t="s">
        <v>127</v>
      </c>
      <c r="G106" s="69"/>
      <c r="H106" s="70"/>
      <c r="I106" s="70"/>
      <c r="J106" s="70"/>
      <c r="K106" s="70"/>
      <c r="L106" s="71"/>
      <c r="M106" s="82">
        <v>27607</v>
      </c>
      <c r="N106" s="82">
        <v>25952</v>
      </c>
      <c r="O106" s="75">
        <v>18764.88</v>
      </c>
      <c r="P106" s="41">
        <f t="shared" si="1"/>
        <v>72.30610357583231</v>
      </c>
    </row>
    <row r="107" spans="1:16" s="76" customFormat="1" ht="20.25" customHeight="1">
      <c r="A107" s="66"/>
      <c r="B107" s="74" t="s">
        <v>88</v>
      </c>
      <c r="C107" s="44" t="s">
        <v>10</v>
      </c>
      <c r="D107" s="69" t="s">
        <v>32</v>
      </c>
      <c r="E107" s="69" t="s">
        <v>14</v>
      </c>
      <c r="F107" s="69" t="s">
        <v>127</v>
      </c>
      <c r="G107" s="69" t="s">
        <v>13</v>
      </c>
      <c r="H107" s="70"/>
      <c r="I107" s="70"/>
      <c r="J107" s="70"/>
      <c r="K107" s="70"/>
      <c r="L107" s="71"/>
      <c r="M107" s="82">
        <v>27607</v>
      </c>
      <c r="N107" s="82">
        <v>25952</v>
      </c>
      <c r="O107" s="75">
        <v>18764.88</v>
      </c>
      <c r="P107" s="41">
        <f t="shared" si="1"/>
        <v>72.30610357583231</v>
      </c>
    </row>
    <row r="108" spans="2:1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3"/>
    </row>
    <row r="109" spans="2:1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33"/>
    </row>
    <row r="110" spans="2:1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3"/>
    </row>
    <row r="111" spans="2:1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33"/>
    </row>
    <row r="112" spans="2:16" ht="20.25">
      <c r="B112" s="38" t="s">
        <v>150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7"/>
      <c r="O112" s="9"/>
      <c r="P112" s="33"/>
    </row>
    <row r="113" spans="2:16" ht="20.2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9"/>
      <c r="O113" s="9"/>
      <c r="P113" s="33"/>
    </row>
    <row r="114" spans="2:15" ht="20.25">
      <c r="B114" s="38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9"/>
      <c r="O114" s="9"/>
    </row>
    <row r="115" spans="2:15" ht="20.2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9"/>
      <c r="O115" s="9"/>
    </row>
    <row r="116" spans="2:15" ht="20.25">
      <c r="B116" s="38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9"/>
      <c r="O116" s="9"/>
    </row>
    <row r="117" spans="2:15" ht="20.2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9"/>
      <c r="O117" s="9"/>
    </row>
    <row r="118" spans="2:15" ht="20.2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9"/>
      <c r="O118" s="9"/>
    </row>
    <row r="119" spans="2:15" ht="20.2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9"/>
      <c r="O119" s="9"/>
    </row>
    <row r="120" spans="2:15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2:15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2:15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2:15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2:15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</sheetData>
  <sheetProtection/>
  <mergeCells count="4">
    <mergeCell ref="F7:M7"/>
    <mergeCell ref="A8:M8"/>
    <mergeCell ref="A10:M10"/>
    <mergeCell ref="A9:P9"/>
  </mergeCells>
  <printOptions horizontalCentered="1"/>
  <pageMargins left="0.15748031496062992" right="0.1968503937007874" top="0.2755905511811024" bottom="0.2755905511811024" header="0.1968503937007874" footer="0"/>
  <pageSetup fitToHeight="3" horizontalDpi="600" verticalDpi="600" orientation="portrait" paperSize="9" scale="50" r:id="rId1"/>
  <rowBreaks count="1" manualBreakCount="1"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Арсланов</cp:lastModifiedBy>
  <cp:lastPrinted>2014-04-19T05:38:25Z</cp:lastPrinted>
  <dcterms:created xsi:type="dcterms:W3CDTF">2006-01-23T21:55:43Z</dcterms:created>
  <dcterms:modified xsi:type="dcterms:W3CDTF">2014-05-06T11:15:28Z</dcterms:modified>
  <cp:category/>
  <cp:version/>
  <cp:contentType/>
  <cp:contentStatus/>
</cp:coreProperties>
</file>